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75" yWindow="1275" windowWidth="13275" windowHeight="10995" activeTab="0"/>
  </bookViews>
  <sheets>
    <sheet name="Results" sheetId="1" r:id="rId1"/>
    <sheet name="Data" sheetId="2" r:id="rId2"/>
    <sheet name="Games Played" sheetId="3" r:id="rId3"/>
    <sheet name="Games" sheetId="4" r:id="rId4"/>
    <sheet name="Points" sheetId="5" r:id="rId5"/>
  </sheets>
  <externalReferences>
    <externalReference r:id="rId8"/>
  </externalReferences>
  <definedNames>
    <definedName name="_xlnm._FilterDatabase" localSheetId="1" hidden="1">'Data'!$A$8:$N$353</definedName>
    <definedName name="badge">'[1]Data'!$B$5:$B$96</definedName>
    <definedName name="Badges">'[1]Badges'!$A$4:$B$227</definedName>
    <definedName name="games">'Games'!$B$3:$D$37</definedName>
    <definedName name="played">'Games Played'!$A$4:$F$95</definedName>
    <definedName name="player">'Data'!$B$9:$B$353</definedName>
    <definedName name="players">'Results'!$A$5:$B$91</definedName>
    <definedName name="points">'Points'!$A$6:$I$115</definedName>
    <definedName name="_xlnm.Print_Area" localSheetId="0">'Results'!$A$4:$C$30</definedName>
    <definedName name="ties">'[1]Data'!$I$5:$I$96</definedName>
    <definedName name="tpoints">'Data'!$N$9:$N$353</definedName>
  </definedNames>
  <calcPr fullCalcOnLoad="1"/>
</workbook>
</file>

<file path=xl/sharedStrings.xml><?xml version="1.0" encoding="utf-8"?>
<sst xmlns="http://schemas.openxmlformats.org/spreadsheetml/2006/main" count="318" uniqueCount="306">
  <si>
    <t>Players</t>
  </si>
  <si>
    <t>1st</t>
  </si>
  <si>
    <t>2nd</t>
  </si>
  <si>
    <t>3rd</t>
  </si>
  <si>
    <t>4th</t>
  </si>
  <si>
    <t>5th</t>
  </si>
  <si>
    <t>Points</t>
  </si>
  <si>
    <t>Day</t>
  </si>
  <si>
    <t>Game Name</t>
  </si>
  <si>
    <t>Rules</t>
  </si>
  <si>
    <t>3-player no ties</t>
  </si>
  <si>
    <t>4-player no ties</t>
  </si>
  <si>
    <t>5-player no ties</t>
  </si>
  <si>
    <t>3-player, 1st/2nd tie</t>
  </si>
  <si>
    <t>3-player, All tied</t>
  </si>
  <si>
    <t>4-player, All tied</t>
  </si>
  <si>
    <t>5-player, All tied</t>
  </si>
  <si>
    <t>4-player, 1st/2nd tie</t>
  </si>
  <si>
    <t>5-player, 1st/2nd tie</t>
  </si>
  <si>
    <t>4-player, 1st/2nd tie and 3rd/4th tie</t>
  </si>
  <si>
    <t>5-player, 1st/2nd tie and 3rd/4th tie</t>
  </si>
  <si>
    <t>4-player, 3rd/4th tie</t>
  </si>
  <si>
    <t>3-player, 2nd/3rd tie</t>
  </si>
  <si>
    <t>4-player, 2nd/3rd tie</t>
  </si>
  <si>
    <t>5-player, 1st/2nd tie and 3rd/4th/5th tie</t>
  </si>
  <si>
    <t>5-player, 1st/2nd tie and 4th/5th tie</t>
  </si>
  <si>
    <t>5-player, 2nd/3rd tie</t>
  </si>
  <si>
    <t>5-player, 2nd/3rd tie and 4th/5th tie</t>
  </si>
  <si>
    <t>5-player, 3rd/4th tie</t>
  </si>
  <si>
    <t>5-player, 4th/5th tie</t>
  </si>
  <si>
    <t>4-player, 1st/2nd/3rd tie</t>
  </si>
  <si>
    <t>4-player, 2nd/3rd/4th tie</t>
  </si>
  <si>
    <t>5-player, 1st/2nd/3rd tie</t>
  </si>
  <si>
    <t>5-player, 1st/2nd/3rd tie and 4th/5th tie</t>
  </si>
  <si>
    <t>5-player, 2nd/3rd/4th tie</t>
  </si>
  <si>
    <t>5-player, 3rd/4th/5th tie</t>
  </si>
  <si>
    <t>5-player, 1st/2nd/3rd/4th tie</t>
  </si>
  <si>
    <t>5-player, 2nd/3rd/4th/5th tie</t>
  </si>
  <si>
    <t>Tiebreak</t>
  </si>
  <si>
    <t>Game #</t>
  </si>
  <si>
    <t>Games</t>
  </si>
  <si>
    <t>Stone Age</t>
  </si>
  <si>
    <t>Ra</t>
  </si>
  <si>
    <t>Dominion</t>
  </si>
  <si>
    <t>Puerto Rico</t>
  </si>
  <si>
    <t>Power Grid</t>
  </si>
  <si>
    <t>Player</t>
  </si>
  <si>
    <t>Ticket to Ride</t>
  </si>
  <si>
    <t>Position</t>
  </si>
  <si>
    <t>Player #</t>
  </si>
  <si>
    <t>Tpoints</t>
  </si>
  <si>
    <t>Best</t>
  </si>
  <si>
    <t>Total</t>
  </si>
  <si>
    <t>Player Name</t>
  </si>
  <si>
    <t>END</t>
  </si>
  <si>
    <t>Num Points</t>
  </si>
  <si>
    <t>Num Played</t>
  </si>
  <si>
    <t>Comment</t>
  </si>
  <si>
    <t>Scoring/Ties</t>
  </si>
  <si>
    <t>placeholder</t>
  </si>
  <si>
    <t>Insert above here!</t>
  </si>
  <si>
    <t>Games Played</t>
  </si>
  <si>
    <t>Num Players</t>
  </si>
  <si>
    <t>Vegas Showdown</t>
  </si>
  <si>
    <t>Rick Bynaker</t>
  </si>
  <si>
    <t>Josh Drye</t>
  </si>
  <si>
    <t>Perrianne Lurie</t>
  </si>
  <si>
    <t>Helen Powell</t>
  </si>
  <si>
    <t>Phil Rennert</t>
  </si>
  <si>
    <t>John Weber</t>
  </si>
  <si>
    <t>Norman Rule</t>
  </si>
  <si>
    <t>played in tournament</t>
  </si>
  <si>
    <t>Settlers of Catan</t>
  </si>
  <si>
    <t>6th</t>
  </si>
  <si>
    <t>7th</t>
  </si>
  <si>
    <t>6-player no ties</t>
  </si>
  <si>
    <t>7-player no ties</t>
  </si>
  <si>
    <t>6-player, 1st/2nd tie</t>
  </si>
  <si>
    <t>6-player, 1st/2nd tie and 3rd/4th tie</t>
  </si>
  <si>
    <t>6-player, 1st/2nd tie and 3rd/4th/5th tie</t>
  </si>
  <si>
    <t>6-player, 1st/2nd tie and 3rd/4th/5th/6th tie</t>
  </si>
  <si>
    <t>6-player, 1st/2nd tie and 4th/5th tie</t>
  </si>
  <si>
    <t>6-player, 1st/2nd tie and 4th/5th/6th tie</t>
  </si>
  <si>
    <t>6-player, 1st/2nd tie and 5th/6th tie</t>
  </si>
  <si>
    <t>6-player, 1st/2nd tie, 3rd/4th tie, 5th/6th tie</t>
  </si>
  <si>
    <t>6-player, 2nd/3rd tie</t>
  </si>
  <si>
    <t>6-player, 2nd/3rd tie and 4th/5th tie</t>
  </si>
  <si>
    <t>6-player, 2nd/3rd tie and 4th/5th/6th tie</t>
  </si>
  <si>
    <t>6-player, 2nd/3rd tie and 5th/6th tie</t>
  </si>
  <si>
    <t>6-player, 3rd/4th tie</t>
  </si>
  <si>
    <t>6-player, 3rd/4th tie and 5th/6th tie</t>
  </si>
  <si>
    <t>6-player, 4th/5th tie</t>
  </si>
  <si>
    <t>6-player, 5th/6th tie</t>
  </si>
  <si>
    <t>6-player, 1st/2nd/3rd tie</t>
  </si>
  <si>
    <t>6-player, 1st/2nd/3rd tie and 4th/5th tie</t>
  </si>
  <si>
    <t>6-player, 1st/2nd/3rd tie and 4th/5th/6th tie</t>
  </si>
  <si>
    <t>6-player, 1st/2nd/3rd tie and 5th/6th tie</t>
  </si>
  <si>
    <t>6-player, 2nd/3rd/4th tie</t>
  </si>
  <si>
    <t>6-player, 2nd/3rd/4th tie and 5th/6th tie</t>
  </si>
  <si>
    <t>6-player, 3rd/4th/5th tie</t>
  </si>
  <si>
    <t>6-player, 1st/2nd/3rd/4th tie</t>
  </si>
  <si>
    <t>6-player, 1st/2nd/3rd/4th tie and 5th/6th tie</t>
  </si>
  <si>
    <t>6-player, 2nd/3rd/4th/5th tie</t>
  </si>
  <si>
    <t>6-player, 3rd/4th/5th/6th tie</t>
  </si>
  <si>
    <t>6-player, 1st/2nd/3rd/4th/5th tie</t>
  </si>
  <si>
    <t>6-player, All tied</t>
  </si>
  <si>
    <t>7-player, 1st/2nd tie</t>
  </si>
  <si>
    <t>7-player, 1st/2nd tie and 3rd/4th tie</t>
  </si>
  <si>
    <t>7-player, 1st/2nd tie and 3rd/4th/5th tie</t>
  </si>
  <si>
    <t>7-player, 1st/2nd tie and 3rd/4th/5th/6th tie</t>
  </si>
  <si>
    <t>7-player, 1st/2nd tie and 4th/5th tie</t>
  </si>
  <si>
    <t>7-player, 1st/2nd tie and 4th/5th/6th tie</t>
  </si>
  <si>
    <t>7-player, 1st/2nd tie and 5th/6th tie</t>
  </si>
  <si>
    <t>7-player, 1st/2nd tie, 3rd/4th tie, 5th/6th tie</t>
  </si>
  <si>
    <t>7-player, 2nd/3rd tie</t>
  </si>
  <si>
    <t>7-player, 2nd/3rd tie and 4th/5th tie</t>
  </si>
  <si>
    <t>7-player, 2nd/3rd tie and 4th/5th/6th tie</t>
  </si>
  <si>
    <t>7-player, 2nd/3rd tie and 5th/6th tie</t>
  </si>
  <si>
    <t>7-player, 3rd/4th tie</t>
  </si>
  <si>
    <t>7-player, 3rd/4th tie and 5th/6th tie</t>
  </si>
  <si>
    <t>7-player, 4th/5th tie</t>
  </si>
  <si>
    <t>7-player, 5th/6th tie</t>
  </si>
  <si>
    <t>7-player, 1st/2nd tie and 3rd/4th/5th/6th/7th tie</t>
  </si>
  <si>
    <t>7-player, 1st/2nd tie and 4th/5th/6th/7th tie</t>
  </si>
  <si>
    <t>7-player, 1st/2nd tie and 5th/6th/7th tie</t>
  </si>
  <si>
    <t>7-player, 1st/2nd tie, 3rd/4th tie, 5th/6th/7th tie</t>
  </si>
  <si>
    <t>7-player, 1st/2nd tie, 3rd/4th tie, 6th/7th tie</t>
  </si>
  <si>
    <t>7-player, 1st/2nd tie, 4th/5th tie, 6th/7th tie</t>
  </si>
  <si>
    <t>7-player, 2nd/3rd tie and 4th/5th/6th/7th tie</t>
  </si>
  <si>
    <t>7-player, 2nd/3rd tie, 4th/5th tie, 6th/7th tie</t>
  </si>
  <si>
    <t>7-player, 2nd/3rd tie and 5th/6th/7th tie</t>
  </si>
  <si>
    <t>7-player, 3rd/4th tie and 5th/6th/7th tie</t>
  </si>
  <si>
    <t>7-player, 4th/5th tie and 6th/7th tie</t>
  </si>
  <si>
    <t>7-player, 1st/2nd/3rd tie</t>
  </si>
  <si>
    <t>7-player, 1st/2nd/3rd tie and 4th/5th tie</t>
  </si>
  <si>
    <t>7-player, 1st/2nd/3rd tie and 4th/5th/6th tie</t>
  </si>
  <si>
    <t>7-player, 1st/2nd/3rd tie and 5th/6th tie</t>
  </si>
  <si>
    <t>7-player, 2nd/3rd/4th tie</t>
  </si>
  <si>
    <t>7-player, 2nd/3rd/4th tie and 5th/6th tie</t>
  </si>
  <si>
    <t>7-player, 3rd/4th/5th tie</t>
  </si>
  <si>
    <t>7-player, 1st/2nd/3rd tie, 4th/5th tie, 6th/7th tie</t>
  </si>
  <si>
    <t>7-player, 1st/2nd/3rd tie and 4th/5th/6th/7th tie</t>
  </si>
  <si>
    <t>7-player, 6th/7th tie</t>
  </si>
  <si>
    <t>7-player, 1st/2nd tie, 3rd/4th/5th tie, 6th/7th tie</t>
  </si>
  <si>
    <t>7-player, All tied</t>
  </si>
  <si>
    <t>7-player, 1st/2nd/3rd/4th tie</t>
  </si>
  <si>
    <t>7-player, 1st/2nd/3rd/4th tie and 5th/6th tie</t>
  </si>
  <si>
    <t>7-player, 2nd/3rd/4th/5th tie</t>
  </si>
  <si>
    <t>7-player, 3rd/4th/5th/6th tie</t>
  </si>
  <si>
    <t>7-player, 1st/2nd/3rd/4th/5th tie</t>
  </si>
  <si>
    <t>7-player, 1st/2nd/3rd/4th/5th/6th tie</t>
  </si>
  <si>
    <t>7-player, 1st/2nd/3rd/4th tie and 6th/7th tie</t>
  </si>
  <si>
    <t>7-player, 2nd/3rd/4th/5th tie and 6th/7th tie</t>
  </si>
  <si>
    <t>7-player, 1st/2nd/3rd/4th/5th tie and 6th/7th tie</t>
  </si>
  <si>
    <t>Only the best 3 games from the first 3 slots of Saturday and all games from the later slots will count.</t>
  </si>
  <si>
    <t>Brian Henderson</t>
  </si>
  <si>
    <t xml:space="preserve"> </t>
  </si>
  <si>
    <t>Castles of Burgundy</t>
  </si>
  <si>
    <t>Lords of Waterdeep</t>
  </si>
  <si>
    <t>Egizia</t>
  </si>
  <si>
    <t>Airlines Europe</t>
  </si>
  <si>
    <t>Village</t>
  </si>
  <si>
    <t>Marcy Morelli</t>
  </si>
  <si>
    <t>Jim Henderson</t>
  </si>
  <si>
    <t>Scott Fenn</t>
  </si>
  <si>
    <t>Pat Onufrak</t>
  </si>
  <si>
    <t>Innovation</t>
  </si>
  <si>
    <t>A Few Acres of Snow</t>
  </si>
  <si>
    <t>Lost Cities</t>
  </si>
  <si>
    <t>Thurn and Taxis</t>
  </si>
  <si>
    <t>Terra Mystica</t>
  </si>
  <si>
    <t>Small World</t>
  </si>
  <si>
    <t>2-player no ties</t>
  </si>
  <si>
    <t>2-player, 1st/2nd tie</t>
  </si>
  <si>
    <t>Count1</t>
  </si>
  <si>
    <t>Count2</t>
  </si>
  <si>
    <t>Duplicate</t>
  </si>
  <si>
    <t>To remove the duplicate games: Sort by player # (A), day (A), game # (A).  Then paste values from Col J into Col I.</t>
  </si>
  <si>
    <t>AdjPoints</t>
  </si>
  <si>
    <t>Lee Mewshaw</t>
  </si>
  <si>
    <t>Jim Fry</t>
  </si>
  <si>
    <t>Scott Saccenti</t>
  </si>
  <si>
    <t>Christy Applegate</t>
  </si>
  <si>
    <t>Jonathan Smith</t>
  </si>
  <si>
    <t>Larry Burman</t>
  </si>
  <si>
    <t>Jay Boring</t>
  </si>
  <si>
    <t>Allyson Thoma</t>
  </si>
  <si>
    <t>Antony Saccenti</t>
  </si>
  <si>
    <t>Eric Engelmann</t>
  </si>
  <si>
    <t>Carcassonne</t>
  </si>
  <si>
    <t>7 Wonders</t>
  </si>
  <si>
    <t>Hansa Teutonica</t>
  </si>
  <si>
    <t>To limit the Saturday Games: Sort by player # (A), day (A), AdjPoints (D).  Then paste values from Col L into Col K.</t>
  </si>
  <si>
    <t>Only the best 5 games on Saturday and the best 3 games on Sunday will count.</t>
  </si>
  <si>
    <t>Acquire</t>
  </si>
  <si>
    <t>Brass</t>
  </si>
  <si>
    <t>Formula De</t>
  </si>
  <si>
    <t>Merchant of Venus</t>
  </si>
  <si>
    <t>McGartlin Stock Car Racing</t>
  </si>
  <si>
    <t>Russian Railroads</t>
  </si>
  <si>
    <t>1830: Ralways &amp; Robber Barrons</t>
  </si>
  <si>
    <t>Thunder Alley</t>
  </si>
  <si>
    <t>Tzolk'in: The Mayan Calendar</t>
  </si>
  <si>
    <t>Race for the Galaxy</t>
  </si>
  <si>
    <t>Splendor</t>
  </si>
  <si>
    <t>Trains</t>
  </si>
  <si>
    <t>Trans America/Europa</t>
  </si>
  <si>
    <t>If more than one person is tied for the most points, the tiebreaker would be head-to-head results among the tied players -- i.e., the player who scored the most points in games with any other player(s) tied for first.  If still tied when considering the results of all such games, the tiebreaker would be which player did the best the last game in which the tied players competed.  If, by some chance, the tied players did not face each other during the competition, the tiebreaker would be which of the tied players scored the most points against the next highest scoring player in the event, and so on, until the tie is broken.</t>
  </si>
  <si>
    <t>A</t>
  </si>
  <si>
    <t>B</t>
  </si>
  <si>
    <t>C</t>
  </si>
  <si>
    <t>D</t>
  </si>
  <si>
    <t>E</t>
  </si>
  <si>
    <t>F</t>
  </si>
  <si>
    <t>G</t>
  </si>
  <si>
    <t>H</t>
  </si>
  <si>
    <t>J</t>
  </si>
  <si>
    <t>K</t>
  </si>
  <si>
    <t>L</t>
  </si>
  <si>
    <t>M</t>
  </si>
  <si>
    <t>N</t>
  </si>
  <si>
    <t>O</t>
  </si>
  <si>
    <t>P</t>
  </si>
  <si>
    <t>Q</t>
  </si>
  <si>
    <t>R</t>
  </si>
  <si>
    <t>S</t>
  </si>
  <si>
    <t>T</t>
  </si>
  <si>
    <t>U</t>
  </si>
  <si>
    <t>V</t>
  </si>
  <si>
    <t>W</t>
  </si>
  <si>
    <t>X</t>
  </si>
  <si>
    <t>Y</t>
  </si>
  <si>
    <t>Z</t>
  </si>
  <si>
    <t>AA</t>
  </si>
  <si>
    <t>BB</t>
  </si>
  <si>
    <t>CC</t>
  </si>
  <si>
    <t>DD</t>
  </si>
  <si>
    <t>EE</t>
  </si>
  <si>
    <t>FF</t>
  </si>
  <si>
    <t>GG</t>
  </si>
  <si>
    <t>HH</t>
  </si>
  <si>
    <t>JJ</t>
  </si>
  <si>
    <t>KK</t>
  </si>
  <si>
    <t>Time</t>
  </si>
  <si>
    <t>Brian Stallings</t>
  </si>
  <si>
    <t>Ed Gilliard</t>
  </si>
  <si>
    <t>Kim Nugent</t>
  </si>
  <si>
    <t>Geoffrey Ulman</t>
  </si>
  <si>
    <t>Glenn Massey</t>
  </si>
  <si>
    <t>Dan Klein</t>
  </si>
  <si>
    <t>Greg Mutersbaugh</t>
  </si>
  <si>
    <t>Holly Saccenti</t>
  </si>
  <si>
    <t>Eric Kleist</t>
  </si>
  <si>
    <t>Jenn Mongold</t>
  </si>
  <si>
    <t>Randy Hoffman</t>
  </si>
  <si>
    <t>Donte Saccenti</t>
  </si>
  <si>
    <t>Mishal Hitselberger</t>
  </si>
  <si>
    <t>Brian Mongold</t>
  </si>
  <si>
    <t>Seth Rosebrock</t>
  </si>
  <si>
    <t>John Barringer</t>
  </si>
  <si>
    <t>Tim Cook</t>
  </si>
  <si>
    <t>Nathan Klein</t>
  </si>
  <si>
    <t>Amber Cook</t>
  </si>
  <si>
    <t>Scott Butterworth</t>
  </si>
  <si>
    <t>Chris Suarez</t>
  </si>
  <si>
    <t>Bill Jaelers</t>
  </si>
  <si>
    <t>Mark Tavener</t>
  </si>
  <si>
    <t>Bill Navolis</t>
  </si>
  <si>
    <t>Francisco Jimenez</t>
  </si>
  <si>
    <t>Kathy Stroh</t>
  </si>
  <si>
    <t>Brooke Decker</t>
  </si>
  <si>
    <t>Brian Goodwin</t>
  </si>
  <si>
    <t>Dave Dentel</t>
  </si>
  <si>
    <t>Lea Alonso</t>
  </si>
  <si>
    <t>Joe Lewis</t>
  </si>
  <si>
    <t>Alex Pang</t>
  </si>
  <si>
    <t>Banister</t>
  </si>
  <si>
    <t>Alan Pysnack</t>
  </si>
  <si>
    <t>Kieran Bartley</t>
  </si>
  <si>
    <t>Russell Bisker</t>
  </si>
  <si>
    <t>Vince Lupo</t>
  </si>
  <si>
    <t>Mark</t>
  </si>
  <si>
    <t>Jeff Kahan</t>
  </si>
  <si>
    <t>Ben Peterson</t>
  </si>
  <si>
    <t>Eric Spiegel</t>
  </si>
  <si>
    <t>Greg Crowe</t>
  </si>
  <si>
    <t>Alex Rumain</t>
  </si>
  <si>
    <t>Ivan Lawson</t>
  </si>
  <si>
    <t>Gary Rumden</t>
  </si>
  <si>
    <t>Rodney Bacigalupo</t>
  </si>
  <si>
    <t>Jesse Escobedo</t>
  </si>
  <si>
    <t>Nathan Gentry</t>
  </si>
  <si>
    <t>Jay Converse</t>
  </si>
  <si>
    <t>Mike Parker</t>
  </si>
  <si>
    <t>Tim Carnahan</t>
  </si>
  <si>
    <t>Cindi Parker</t>
  </si>
  <si>
    <t>Chris Kubasta</t>
  </si>
  <si>
    <t>Jason Ritz</t>
  </si>
  <si>
    <t>Rick Monson</t>
  </si>
  <si>
    <t>Michelle</t>
  </si>
  <si>
    <t>Rouslaw Sylnik</t>
  </si>
  <si>
    <t>Eugene Yee</t>
  </si>
  <si>
    <t>Doug Mercer</t>
  </si>
  <si>
    <t>Rob Russo</t>
  </si>
  <si>
    <t>Amy Rule</t>
  </si>
  <si>
    <t>Mike 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</si>
</sst>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1010409]General"/>
  </numFmts>
  <fonts count="8">
    <font>
      <sz val="10"/>
      <name val="Arial"/>
      <family val="0"/>
    </font>
    <font>
      <sz val="8"/>
      <name val="Arial"/>
      <family val="0"/>
    </font>
    <font>
      <b/>
      <sz val="10"/>
      <color indexed="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1" xfId="0" applyBorder="1" applyAlignment="1">
      <alignment horizontal="center"/>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0" fillId="3" borderId="0" xfId="0" applyFill="1" applyAlignment="1">
      <alignment horizontal="center"/>
    </xf>
    <xf numFmtId="0" fontId="0" fillId="3" borderId="1" xfId="0" applyFill="1"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0" fontId="2" fillId="0" borderId="0" xfId="0" applyFont="1" applyFill="1" applyAlignment="1">
      <alignment/>
    </xf>
    <xf numFmtId="0" fontId="3" fillId="0" borderId="0" xfId="0" applyFont="1" applyAlignment="1">
      <alignment/>
    </xf>
    <xf numFmtId="0" fontId="0" fillId="0" borderId="1" xfId="0" applyFill="1" applyBorder="1" applyAlignment="1">
      <alignment horizontal="center"/>
    </xf>
    <xf numFmtId="0" fontId="0" fillId="0" borderId="0" xfId="0" applyFill="1" applyAlignment="1">
      <alignment horizontal="center"/>
    </xf>
    <xf numFmtId="0" fontId="0" fillId="0" borderId="0" xfId="0" applyFont="1" applyAlignment="1">
      <alignment/>
    </xf>
    <xf numFmtId="0" fontId="0" fillId="3" borderId="0" xfId="0" applyFont="1" applyFill="1" applyAlignment="1">
      <alignment horizontal="center"/>
    </xf>
    <xf numFmtId="0" fontId="6" fillId="0" borderId="0" xfId="0" applyFont="1" applyAlignment="1">
      <alignment/>
    </xf>
    <xf numFmtId="0" fontId="0" fillId="2" borderId="1" xfId="0" applyFill="1" applyBorder="1" applyAlignment="1">
      <alignment/>
    </xf>
    <xf numFmtId="0" fontId="0" fillId="2" borderId="0" xfId="0" applyFont="1" applyFill="1" applyAlignment="1">
      <alignment/>
    </xf>
    <xf numFmtId="0" fontId="0" fillId="2" borderId="1" xfId="0" applyFont="1" applyFill="1" applyBorder="1" applyAlignment="1">
      <alignment/>
    </xf>
    <xf numFmtId="0" fontId="0" fillId="2" borderId="0" xfId="0" applyFill="1" applyBorder="1" applyAlignment="1">
      <alignment horizontal="center"/>
    </xf>
    <xf numFmtId="0" fontId="0" fillId="2" borderId="0" xfId="0" applyFill="1" applyBorder="1" applyAlignment="1">
      <alignment/>
    </xf>
    <xf numFmtId="0" fontId="0" fillId="2" borderId="0" xfId="0" applyFont="1" applyFill="1" applyBorder="1" applyAlignment="1">
      <alignment/>
    </xf>
    <xf numFmtId="0" fontId="0" fillId="2" borderId="2" xfId="0" applyFill="1" applyBorder="1" applyAlignment="1">
      <alignment horizontal="center"/>
    </xf>
    <xf numFmtId="0" fontId="0" fillId="2" borderId="2" xfId="0" applyFont="1" applyFill="1" applyBorder="1" applyAlignment="1">
      <alignment/>
    </xf>
    <xf numFmtId="0" fontId="0" fillId="0" borderId="0" xfId="0" applyFont="1" applyAlignment="1">
      <alignment horizontal="center"/>
    </xf>
    <xf numFmtId="0" fontId="0" fillId="0" borderId="0" xfId="0" applyFont="1" applyAlignment="1">
      <alignment horizontal="lef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To%20Devil\TichuSco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Data"/>
      <sheetName val="Badges"/>
    </sheetNames>
    <sheetDataSet>
      <sheetData sheetId="1">
        <row r="5">
          <cell r="B5">
            <v>1</v>
          </cell>
          <cell r="I5">
            <v>1135</v>
          </cell>
        </row>
        <row r="6">
          <cell r="B6">
            <v>1</v>
          </cell>
          <cell r="I6">
            <v>705</v>
          </cell>
        </row>
        <row r="7">
          <cell r="B7">
            <v>1</v>
          </cell>
          <cell r="I7">
            <v>420</v>
          </cell>
        </row>
        <row r="8">
          <cell r="B8">
            <v>2</v>
          </cell>
          <cell r="I8">
            <v>1030</v>
          </cell>
        </row>
        <row r="9">
          <cell r="B9">
            <v>2</v>
          </cell>
          <cell r="I9">
            <v>870</v>
          </cell>
        </row>
        <row r="10">
          <cell r="B10">
            <v>2</v>
          </cell>
          <cell r="I10">
            <v>685</v>
          </cell>
        </row>
        <row r="11">
          <cell r="B11">
            <v>2</v>
          </cell>
          <cell r="I11">
            <v>0</v>
          </cell>
        </row>
        <row r="12">
          <cell r="B12">
            <v>4</v>
          </cell>
          <cell r="I12">
            <v>1180</v>
          </cell>
        </row>
        <row r="13">
          <cell r="B13">
            <v>4</v>
          </cell>
          <cell r="I13">
            <v>1030</v>
          </cell>
        </row>
        <row r="14">
          <cell r="B14">
            <v>10</v>
          </cell>
          <cell r="I14">
            <v>1070</v>
          </cell>
        </row>
        <row r="15">
          <cell r="B15">
            <v>10</v>
          </cell>
          <cell r="I15">
            <v>1180</v>
          </cell>
        </row>
        <row r="16">
          <cell r="B16">
            <v>10</v>
          </cell>
          <cell r="I16">
            <v>1015</v>
          </cell>
        </row>
        <row r="17">
          <cell r="B17">
            <v>10</v>
          </cell>
          <cell r="I17">
            <v>0</v>
          </cell>
        </row>
        <row r="18">
          <cell r="B18">
            <v>10</v>
          </cell>
          <cell r="I18">
            <v>0</v>
          </cell>
        </row>
        <row r="19">
          <cell r="B19">
            <v>12</v>
          </cell>
          <cell r="I19">
            <v>1095</v>
          </cell>
        </row>
        <row r="20">
          <cell r="B20">
            <v>12</v>
          </cell>
          <cell r="I20">
            <v>1035</v>
          </cell>
        </row>
        <row r="21">
          <cell r="B21">
            <v>12</v>
          </cell>
          <cell r="I21">
            <v>1000</v>
          </cell>
        </row>
        <row r="22">
          <cell r="B22">
            <v>12</v>
          </cell>
          <cell r="I22">
            <v>0</v>
          </cell>
        </row>
        <row r="23">
          <cell r="B23">
            <v>12</v>
          </cell>
          <cell r="I23">
            <v>0</v>
          </cell>
        </row>
        <row r="24">
          <cell r="B24">
            <v>12</v>
          </cell>
          <cell r="I24">
            <v>0</v>
          </cell>
        </row>
        <row r="25">
          <cell r="B25">
            <v>23</v>
          </cell>
          <cell r="I25">
            <v>420</v>
          </cell>
        </row>
        <row r="26">
          <cell r="B26">
            <v>23</v>
          </cell>
          <cell r="I26">
            <v>-130</v>
          </cell>
        </row>
        <row r="27">
          <cell r="B27">
            <v>29</v>
          </cell>
          <cell r="I27">
            <v>1070</v>
          </cell>
        </row>
        <row r="28">
          <cell r="B28">
            <v>29</v>
          </cell>
          <cell r="I28">
            <v>805</v>
          </cell>
        </row>
        <row r="29">
          <cell r="B29">
            <v>29</v>
          </cell>
          <cell r="I29">
            <v>280</v>
          </cell>
        </row>
        <row r="30">
          <cell r="B30">
            <v>30</v>
          </cell>
          <cell r="I30">
            <v>1095</v>
          </cell>
        </row>
        <row r="31">
          <cell r="B31">
            <v>30</v>
          </cell>
          <cell r="I31">
            <v>965</v>
          </cell>
        </row>
        <row r="32">
          <cell r="B32">
            <v>30</v>
          </cell>
          <cell r="I32">
            <v>535</v>
          </cell>
        </row>
        <row r="33">
          <cell r="B33">
            <v>31</v>
          </cell>
          <cell r="I33">
            <v>1115</v>
          </cell>
        </row>
        <row r="34">
          <cell r="B34">
            <v>31</v>
          </cell>
          <cell r="I34">
            <v>1065</v>
          </cell>
        </row>
        <row r="35">
          <cell r="B35">
            <v>31</v>
          </cell>
          <cell r="I35">
            <v>1030</v>
          </cell>
        </row>
        <row r="36">
          <cell r="B36">
            <v>31</v>
          </cell>
          <cell r="I36">
            <v>0</v>
          </cell>
        </row>
        <row r="37">
          <cell r="B37">
            <v>31</v>
          </cell>
          <cell r="I37">
            <v>0</v>
          </cell>
        </row>
        <row r="38">
          <cell r="B38">
            <v>31</v>
          </cell>
          <cell r="I38">
            <v>0</v>
          </cell>
        </row>
        <row r="39">
          <cell r="B39">
            <v>31</v>
          </cell>
          <cell r="I39">
            <v>0</v>
          </cell>
        </row>
        <row r="40">
          <cell r="B40">
            <v>34</v>
          </cell>
          <cell r="I40">
            <v>930</v>
          </cell>
        </row>
        <row r="41">
          <cell r="B41">
            <v>34</v>
          </cell>
          <cell r="I41">
            <v>1035</v>
          </cell>
        </row>
        <row r="42">
          <cell r="B42">
            <v>34</v>
          </cell>
          <cell r="I42">
            <v>765</v>
          </cell>
        </row>
        <row r="43">
          <cell r="B43">
            <v>34</v>
          </cell>
          <cell r="I43">
            <v>0</v>
          </cell>
        </row>
        <row r="44">
          <cell r="B44">
            <v>34</v>
          </cell>
          <cell r="I44">
            <v>0</v>
          </cell>
        </row>
        <row r="45">
          <cell r="B45">
            <v>34</v>
          </cell>
          <cell r="I45">
            <v>0</v>
          </cell>
        </row>
        <row r="46">
          <cell r="B46">
            <v>34</v>
          </cell>
          <cell r="I46">
            <v>0</v>
          </cell>
        </row>
        <row r="47">
          <cell r="B47">
            <v>34</v>
          </cell>
          <cell r="I47">
            <v>0</v>
          </cell>
        </row>
        <row r="48">
          <cell r="B48">
            <v>34</v>
          </cell>
          <cell r="I48">
            <v>0</v>
          </cell>
        </row>
        <row r="49">
          <cell r="B49">
            <v>34</v>
          </cell>
          <cell r="I49">
            <v>0</v>
          </cell>
        </row>
        <row r="50">
          <cell r="B50">
            <v>35</v>
          </cell>
          <cell r="I50">
            <v>890</v>
          </cell>
        </row>
        <row r="51">
          <cell r="B51">
            <v>35</v>
          </cell>
          <cell r="I51">
            <v>690</v>
          </cell>
        </row>
        <row r="52">
          <cell r="B52">
            <v>57</v>
          </cell>
          <cell r="I52">
            <v>1045</v>
          </cell>
        </row>
        <row r="53">
          <cell r="B53">
            <v>58</v>
          </cell>
          <cell r="I53">
            <v>1210</v>
          </cell>
        </row>
        <row r="54">
          <cell r="B54">
            <v>58</v>
          </cell>
          <cell r="I54">
            <v>1135</v>
          </cell>
        </row>
        <row r="55">
          <cell r="B55">
            <v>58</v>
          </cell>
          <cell r="I55">
            <v>1035</v>
          </cell>
        </row>
        <row r="56">
          <cell r="B56">
            <v>58</v>
          </cell>
          <cell r="I56">
            <v>0</v>
          </cell>
        </row>
        <row r="57">
          <cell r="B57">
            <v>58</v>
          </cell>
          <cell r="I57">
            <v>0</v>
          </cell>
        </row>
        <row r="58">
          <cell r="B58">
            <v>58</v>
          </cell>
          <cell r="I58">
            <v>0</v>
          </cell>
        </row>
        <row r="59">
          <cell r="B59">
            <v>58</v>
          </cell>
          <cell r="I59">
            <v>0</v>
          </cell>
        </row>
        <row r="60">
          <cell r="B60">
            <v>58</v>
          </cell>
          <cell r="I60">
            <v>0</v>
          </cell>
        </row>
        <row r="61">
          <cell r="B61">
            <v>59</v>
          </cell>
          <cell r="I61">
            <v>1000</v>
          </cell>
        </row>
        <row r="62">
          <cell r="B62">
            <v>59</v>
          </cell>
          <cell r="I62">
            <v>890</v>
          </cell>
        </row>
        <row r="63">
          <cell r="B63">
            <v>59</v>
          </cell>
          <cell r="I63">
            <v>695</v>
          </cell>
        </row>
        <row r="64">
          <cell r="B64">
            <v>59</v>
          </cell>
          <cell r="I64">
            <v>0</v>
          </cell>
        </row>
        <row r="65">
          <cell r="B65">
            <v>59</v>
          </cell>
          <cell r="I65">
            <v>0</v>
          </cell>
        </row>
        <row r="66">
          <cell r="B66">
            <v>73</v>
          </cell>
          <cell r="I66">
            <v>1210</v>
          </cell>
        </row>
        <row r="67">
          <cell r="B67">
            <v>73</v>
          </cell>
          <cell r="I67">
            <v>1015</v>
          </cell>
        </row>
        <row r="68">
          <cell r="B68">
            <v>73</v>
          </cell>
          <cell r="I68">
            <v>1115</v>
          </cell>
        </row>
        <row r="69">
          <cell r="B69">
            <v>74</v>
          </cell>
          <cell r="I69">
            <v>280</v>
          </cell>
        </row>
        <row r="70">
          <cell r="B70">
            <v>89</v>
          </cell>
          <cell r="I70">
            <v>100</v>
          </cell>
        </row>
        <row r="71">
          <cell r="B71">
            <v>89</v>
          </cell>
          <cell r="I71">
            <v>5</v>
          </cell>
        </row>
        <row r="72">
          <cell r="B72">
            <v>132</v>
          </cell>
          <cell r="I72">
            <v>1095</v>
          </cell>
        </row>
        <row r="73">
          <cell r="B73">
            <v>132</v>
          </cell>
          <cell r="I73">
            <v>690</v>
          </cell>
        </row>
        <row r="74">
          <cell r="B74">
            <v>143</v>
          </cell>
          <cell r="I74">
            <v>520</v>
          </cell>
        </row>
        <row r="75">
          <cell r="B75">
            <v>149</v>
          </cell>
          <cell r="I75">
            <v>1000</v>
          </cell>
        </row>
        <row r="76">
          <cell r="B76">
            <v>149</v>
          </cell>
          <cell r="I76">
            <v>805</v>
          </cell>
        </row>
        <row r="77">
          <cell r="B77">
            <v>150</v>
          </cell>
          <cell r="I77">
            <v>1095</v>
          </cell>
        </row>
        <row r="78">
          <cell r="B78">
            <v>154</v>
          </cell>
          <cell r="I78">
            <v>1005</v>
          </cell>
        </row>
        <row r="79">
          <cell r="B79">
            <v>154</v>
          </cell>
          <cell r="I79">
            <v>955</v>
          </cell>
        </row>
        <row r="80">
          <cell r="B80">
            <v>154</v>
          </cell>
          <cell r="I80">
            <v>100</v>
          </cell>
        </row>
        <row r="81">
          <cell r="B81">
            <v>161</v>
          </cell>
          <cell r="I81">
            <v>705</v>
          </cell>
        </row>
        <row r="82">
          <cell r="B82">
            <v>164</v>
          </cell>
          <cell r="I82">
            <v>1095</v>
          </cell>
        </row>
        <row r="83">
          <cell r="B83">
            <v>164</v>
          </cell>
          <cell r="I83">
            <v>100</v>
          </cell>
        </row>
        <row r="84">
          <cell r="B84">
            <v>166</v>
          </cell>
          <cell r="I84">
            <v>1095</v>
          </cell>
        </row>
        <row r="85">
          <cell r="B85">
            <v>166</v>
          </cell>
          <cell r="I85">
            <v>1065</v>
          </cell>
        </row>
        <row r="86">
          <cell r="B86">
            <v>166</v>
          </cell>
          <cell r="I86">
            <v>1030</v>
          </cell>
        </row>
        <row r="87">
          <cell r="B87">
            <v>166</v>
          </cell>
          <cell r="I87">
            <v>0</v>
          </cell>
        </row>
        <row r="88">
          <cell r="B88">
            <v>166</v>
          </cell>
          <cell r="I88">
            <v>0</v>
          </cell>
        </row>
        <row r="89">
          <cell r="B89">
            <v>166</v>
          </cell>
          <cell r="I89">
            <v>0</v>
          </cell>
        </row>
        <row r="90">
          <cell r="B90">
            <v>166</v>
          </cell>
          <cell r="I90">
            <v>0</v>
          </cell>
        </row>
        <row r="91">
          <cell r="B91">
            <v>178</v>
          </cell>
          <cell r="I91">
            <v>1035</v>
          </cell>
        </row>
        <row r="92">
          <cell r="B92">
            <v>178</v>
          </cell>
          <cell r="I92">
            <v>1005</v>
          </cell>
        </row>
        <row r="93">
          <cell r="B93">
            <v>178</v>
          </cell>
          <cell r="I93">
            <v>955</v>
          </cell>
        </row>
        <row r="94">
          <cell r="B94">
            <v>178</v>
          </cell>
          <cell r="I94">
            <v>0</v>
          </cell>
        </row>
        <row r="95">
          <cell r="B95">
            <v>208</v>
          </cell>
          <cell r="I95">
            <v>1045</v>
          </cell>
        </row>
        <row r="96">
          <cell r="B96">
            <v>221</v>
          </cell>
          <cell r="I96">
            <v>1035</v>
          </cell>
        </row>
      </sheetData>
      <sheetData sheetId="2">
        <row r="4">
          <cell r="A4">
            <v>1</v>
          </cell>
          <cell r="B4" t="str">
            <v>Levy , Keith </v>
          </cell>
        </row>
        <row r="5">
          <cell r="A5">
            <v>2</v>
          </cell>
          <cell r="B5" t="str">
            <v>Mazzola , Michele </v>
          </cell>
        </row>
        <row r="6">
          <cell r="A6">
            <v>3</v>
          </cell>
          <cell r="B6" t="str">
            <v>Ostrander , Pierce </v>
          </cell>
        </row>
        <row r="7">
          <cell r="A7">
            <v>4</v>
          </cell>
          <cell r="B7" t="str">
            <v>Zander , Will </v>
          </cell>
        </row>
        <row r="8">
          <cell r="A8">
            <v>5</v>
          </cell>
          <cell r="B8" t="str">
            <v>Casadonte , Joe </v>
          </cell>
        </row>
        <row r="9">
          <cell r="A9">
            <v>6</v>
          </cell>
          <cell r="B9" t="str">
            <v>Fitchett , Stephen </v>
          </cell>
        </row>
        <row r="10">
          <cell r="A10">
            <v>7</v>
          </cell>
          <cell r="B10" t="str">
            <v>Hymowitz , Michelle </v>
          </cell>
        </row>
        <row r="11">
          <cell r="A11">
            <v>8</v>
          </cell>
          <cell r="B11" t="str">
            <v>Hymowitz , Eric </v>
          </cell>
        </row>
        <row r="12">
          <cell r="A12">
            <v>9</v>
          </cell>
          <cell r="B12" t="str">
            <v>Haas , Eric </v>
          </cell>
        </row>
        <row r="13">
          <cell r="A13">
            <v>10</v>
          </cell>
          <cell r="B13" t="str">
            <v>Bynaker , Rick </v>
          </cell>
        </row>
        <row r="14">
          <cell r="A14">
            <v>11</v>
          </cell>
          <cell r="B14" t="str">
            <v>Scanlon , Sandy </v>
          </cell>
        </row>
        <row r="15">
          <cell r="A15">
            <v>12</v>
          </cell>
          <cell r="B15" t="str">
            <v>Ward , Joe </v>
          </cell>
        </row>
        <row r="16">
          <cell r="A16">
            <v>13</v>
          </cell>
          <cell r="B16" t="str">
            <v>Wesley , Kim </v>
          </cell>
        </row>
        <row r="17">
          <cell r="A17">
            <v>14</v>
          </cell>
          <cell r="B17" t="str">
            <v>Wagner , Dawn </v>
          </cell>
        </row>
        <row r="18">
          <cell r="A18">
            <v>15</v>
          </cell>
          <cell r="B18" t="str">
            <v>Rosenberg , Brian </v>
          </cell>
        </row>
        <row r="19">
          <cell r="A19">
            <v>16</v>
          </cell>
          <cell r="B19" t="str">
            <v>Rosenberg , Candy </v>
          </cell>
        </row>
        <row r="20">
          <cell r="A20">
            <v>17</v>
          </cell>
          <cell r="B20" t="str">
            <v>McLaughlin , Glenn </v>
          </cell>
        </row>
        <row r="21">
          <cell r="A21">
            <v>18</v>
          </cell>
          <cell r="B21" t="str">
            <v>Dove , Henry </v>
          </cell>
        </row>
        <row r="22">
          <cell r="A22">
            <v>19</v>
          </cell>
          <cell r="B22" t="str">
            <v>Sandifer , Cody </v>
          </cell>
        </row>
        <row r="23">
          <cell r="A23">
            <v>20</v>
          </cell>
          <cell r="B23" t="str">
            <v>Putnam , Peter </v>
          </cell>
        </row>
        <row r="24">
          <cell r="A24">
            <v>21</v>
          </cell>
          <cell r="B24" t="str">
            <v>Rose , Shellie </v>
          </cell>
        </row>
        <row r="25">
          <cell r="A25">
            <v>22</v>
          </cell>
          <cell r="B25" t="str">
            <v>Hoylman , Doug </v>
          </cell>
        </row>
        <row r="26">
          <cell r="A26">
            <v>23</v>
          </cell>
          <cell r="B26" t="str">
            <v>Sands , Leo </v>
          </cell>
        </row>
        <row r="27">
          <cell r="A27">
            <v>24</v>
          </cell>
          <cell r="B27" t="str">
            <v>Sands , Matthew </v>
          </cell>
        </row>
        <row r="28">
          <cell r="A28">
            <v>25</v>
          </cell>
          <cell r="B28" t="str">
            <v>Levy , Shira </v>
          </cell>
        </row>
        <row r="29">
          <cell r="A29">
            <v>26</v>
          </cell>
          <cell r="B29" t="str">
            <v>Jaskiewicz , Joseph </v>
          </cell>
        </row>
        <row r="30">
          <cell r="A30">
            <v>27</v>
          </cell>
          <cell r="B30" t="str">
            <v>Carpenter , Brian </v>
          </cell>
        </row>
        <row r="31">
          <cell r="A31">
            <v>28</v>
          </cell>
          <cell r="B31" t="str">
            <v>Carpenter , Lije </v>
          </cell>
        </row>
        <row r="32">
          <cell r="A32">
            <v>29</v>
          </cell>
          <cell r="B32" t="str">
            <v>Poletti , Don </v>
          </cell>
        </row>
        <row r="33">
          <cell r="A33">
            <v>30</v>
          </cell>
          <cell r="B33" t="str">
            <v>Nelson , Sheila </v>
          </cell>
        </row>
        <row r="34">
          <cell r="A34">
            <v>31</v>
          </cell>
          <cell r="B34" t="str">
            <v>Kerr , John </v>
          </cell>
        </row>
        <row r="35">
          <cell r="A35">
            <v>32</v>
          </cell>
          <cell r="B35" t="str">
            <v>Ellison , Christopher </v>
          </cell>
        </row>
        <row r="36">
          <cell r="A36">
            <v>33</v>
          </cell>
          <cell r="B36" t="str">
            <v>Ellison , Eowyn </v>
          </cell>
        </row>
        <row r="37">
          <cell r="A37">
            <v>34</v>
          </cell>
          <cell r="B37" t="str">
            <v>Kahan , Jeff </v>
          </cell>
        </row>
        <row r="38">
          <cell r="A38">
            <v>35</v>
          </cell>
          <cell r="B38" t="str">
            <v>Thompson , Michael </v>
          </cell>
        </row>
        <row r="39">
          <cell r="A39">
            <v>36</v>
          </cell>
          <cell r="B39" t="str">
            <v>Ryan , Neil </v>
          </cell>
        </row>
        <row r="40">
          <cell r="A40">
            <v>37</v>
          </cell>
          <cell r="B40" t="str">
            <v>Marshall , Paul </v>
          </cell>
        </row>
        <row r="41">
          <cell r="A41">
            <v>38</v>
          </cell>
          <cell r="B41" t="str">
            <v>Leboeuf , Pierre </v>
          </cell>
        </row>
        <row r="42">
          <cell r="A42">
            <v>39</v>
          </cell>
          <cell r="B42" t="str">
            <v>Shirah , Greg </v>
          </cell>
        </row>
        <row r="43">
          <cell r="A43">
            <v>40</v>
          </cell>
          <cell r="B43" t="str">
            <v>Marshall , Mike </v>
          </cell>
        </row>
        <row r="44">
          <cell r="A44">
            <v>41</v>
          </cell>
          <cell r="B44" t="str">
            <v>Weber , John </v>
          </cell>
        </row>
        <row r="45">
          <cell r="A45">
            <v>42</v>
          </cell>
          <cell r="B45" t="str">
            <v>Faust , Douglas </v>
          </cell>
        </row>
        <row r="46">
          <cell r="A46">
            <v>43</v>
          </cell>
          <cell r="B46" t="str">
            <v>Foasberg , Anni </v>
          </cell>
        </row>
        <row r="47">
          <cell r="A47">
            <v>44</v>
          </cell>
          <cell r="B47" t="str">
            <v>Spade , Rod </v>
          </cell>
        </row>
        <row r="48">
          <cell r="A48">
            <v>45</v>
          </cell>
          <cell r="B48" t="str">
            <v>Sokolowsky , Eric </v>
          </cell>
        </row>
        <row r="49">
          <cell r="A49">
            <v>46</v>
          </cell>
          <cell r="B49" t="str">
            <v>Powell , Joseph </v>
          </cell>
        </row>
        <row r="50">
          <cell r="A50">
            <v>47</v>
          </cell>
          <cell r="B50" t="str">
            <v>Lurie , Perrianne </v>
          </cell>
        </row>
        <row r="51">
          <cell r="A51">
            <v>48</v>
          </cell>
          <cell r="B51" t="str">
            <v>Stroh , Kathy </v>
          </cell>
        </row>
        <row r="52">
          <cell r="A52">
            <v>49</v>
          </cell>
          <cell r="B52" t="str">
            <v>Dean , Randy </v>
          </cell>
        </row>
        <row r="53">
          <cell r="A53">
            <v>50</v>
          </cell>
          <cell r="B53" t="str">
            <v>Dean , Kim </v>
          </cell>
        </row>
        <row r="54">
          <cell r="A54">
            <v>51</v>
          </cell>
          <cell r="B54" t="str">
            <v>Navolis , Bill </v>
          </cell>
        </row>
        <row r="55">
          <cell r="A55">
            <v>52</v>
          </cell>
          <cell r="B55" t="str">
            <v>Yonce , Jonathan </v>
          </cell>
        </row>
        <row r="56">
          <cell r="A56">
            <v>53</v>
          </cell>
          <cell r="B56" t="str">
            <v>Bartlebaugh , Nathan </v>
          </cell>
        </row>
        <row r="57">
          <cell r="A57">
            <v>54</v>
          </cell>
          <cell r="B57" t="str">
            <v>Stallings , Brian </v>
          </cell>
        </row>
        <row r="58">
          <cell r="A58">
            <v>55</v>
          </cell>
          <cell r="B58" t="str">
            <v>Stallings , Denise </v>
          </cell>
        </row>
        <row r="59">
          <cell r="A59">
            <v>56</v>
          </cell>
          <cell r="B59" t="str">
            <v>Cleary , Bill </v>
          </cell>
        </row>
        <row r="60">
          <cell r="A60">
            <v>57</v>
          </cell>
          <cell r="B60" t="str">
            <v>Cooper , Joshua </v>
          </cell>
        </row>
        <row r="61">
          <cell r="A61">
            <v>58</v>
          </cell>
          <cell r="B61" t="str">
            <v>Hoffman , Legend Dan </v>
          </cell>
        </row>
        <row r="62">
          <cell r="A62">
            <v>59</v>
          </cell>
          <cell r="B62" t="str">
            <v>Peckman , Heather </v>
          </cell>
        </row>
        <row r="63">
          <cell r="A63">
            <v>60</v>
          </cell>
          <cell r="B63" t="str">
            <v>Aquilino , Michelle </v>
          </cell>
        </row>
        <row r="64">
          <cell r="A64">
            <v>61</v>
          </cell>
          <cell r="B64" t="str">
            <v>Lawhorn , Bill </v>
          </cell>
        </row>
        <row r="65">
          <cell r="A65">
            <v>62</v>
          </cell>
          <cell r="B65" t="str">
            <v>Matchen , David </v>
          </cell>
        </row>
        <row r="66">
          <cell r="A66">
            <v>63</v>
          </cell>
          <cell r="B66" t="str">
            <v>Keen , Bradley </v>
          </cell>
        </row>
        <row r="67">
          <cell r="A67">
            <v>64</v>
          </cell>
          <cell r="B67" t="str">
            <v>Pancoast , Thomas </v>
          </cell>
        </row>
        <row r="68">
          <cell r="A68">
            <v>65</v>
          </cell>
          <cell r="B68" t="str">
            <v>Cole , Steven </v>
          </cell>
        </row>
        <row r="69">
          <cell r="A69">
            <v>66</v>
          </cell>
          <cell r="B69" t="str">
            <v>Durham , Christopher </v>
          </cell>
        </row>
        <row r="70">
          <cell r="A70">
            <v>67</v>
          </cell>
          <cell r="B70" t="str">
            <v>Gerb , Andrew </v>
          </cell>
        </row>
        <row r="71">
          <cell r="A71">
            <v>68</v>
          </cell>
          <cell r="B71" t="str">
            <v>Raphael , Beth </v>
          </cell>
        </row>
        <row r="72">
          <cell r="A72">
            <v>69</v>
          </cell>
          <cell r="B72" t="str">
            <v>Pysnack , Nicole </v>
          </cell>
        </row>
        <row r="73">
          <cell r="A73">
            <v>70</v>
          </cell>
          <cell r="B73" t="str">
            <v>Powell  , Helen </v>
          </cell>
        </row>
        <row r="74">
          <cell r="A74">
            <v>71</v>
          </cell>
          <cell r="B74" t="str">
            <v>Duke , Bill </v>
          </cell>
        </row>
        <row r="75">
          <cell r="A75">
            <v>72</v>
          </cell>
          <cell r="B75" t="str">
            <v>Meek , Cheryl </v>
          </cell>
        </row>
        <row r="76">
          <cell r="A76">
            <v>73</v>
          </cell>
          <cell r="B76" t="str">
            <v>Buckwalter , Scott </v>
          </cell>
        </row>
        <row r="77">
          <cell r="A77">
            <v>74</v>
          </cell>
          <cell r="B77" t="str">
            <v>Mittelstedt , Ed </v>
          </cell>
        </row>
        <row r="78">
          <cell r="A78">
            <v>75</v>
          </cell>
          <cell r="B78" t="str">
            <v>Mittelstedt , Holly </v>
          </cell>
        </row>
        <row r="79">
          <cell r="A79">
            <v>76</v>
          </cell>
          <cell r="B79" t="str">
            <v>Mittelstedt , Sarah </v>
          </cell>
        </row>
        <row r="80">
          <cell r="A80">
            <v>77</v>
          </cell>
          <cell r="B80" t="str">
            <v>Mittelstedt , Shelby </v>
          </cell>
        </row>
        <row r="81">
          <cell r="A81">
            <v>78</v>
          </cell>
          <cell r="B81" t="str">
            <v>Mittelstedt , Sophia </v>
          </cell>
        </row>
        <row r="82">
          <cell r="A82">
            <v>79</v>
          </cell>
          <cell r="B82" t="str">
            <v>Thornsen , Jeff </v>
          </cell>
        </row>
        <row r="83">
          <cell r="A83">
            <v>80</v>
          </cell>
          <cell r="B83" t="str">
            <v>Greenwood , Don </v>
          </cell>
        </row>
        <row r="84">
          <cell r="A84">
            <v>81</v>
          </cell>
          <cell r="B84" t="str">
            <v>Musser , Karl </v>
          </cell>
        </row>
        <row r="85">
          <cell r="A85">
            <v>82</v>
          </cell>
          <cell r="B85" t="str">
            <v>Cheng , Jason </v>
          </cell>
        </row>
        <row r="86">
          <cell r="A86">
            <v>83</v>
          </cell>
          <cell r="B86" t="str">
            <v>Bacigalupo , Rodney </v>
          </cell>
        </row>
        <row r="87">
          <cell r="A87">
            <v>84</v>
          </cell>
          <cell r="B87" t="str">
            <v>Graves , Logan </v>
          </cell>
        </row>
        <row r="88">
          <cell r="A88">
            <v>85</v>
          </cell>
          <cell r="B88" t="str">
            <v>Graves , Alex </v>
          </cell>
        </row>
        <row r="89">
          <cell r="A89">
            <v>86</v>
          </cell>
          <cell r="B89" t="str">
            <v>Graves , Maddie </v>
          </cell>
        </row>
        <row r="90">
          <cell r="A90">
            <v>87</v>
          </cell>
          <cell r="B90" t="str">
            <v>Barger , Michelle </v>
          </cell>
        </row>
        <row r="91">
          <cell r="A91">
            <v>88</v>
          </cell>
          <cell r="B91" t="str">
            <v>Pizzica , John-Paul </v>
          </cell>
        </row>
        <row r="92">
          <cell r="A92">
            <v>89</v>
          </cell>
          <cell r="B92" t="str">
            <v>Fellow , Ben </v>
          </cell>
        </row>
        <row r="93">
          <cell r="A93">
            <v>90</v>
          </cell>
          <cell r="B93" t="str">
            <v>Ceciliani , Michael </v>
          </cell>
        </row>
        <row r="94">
          <cell r="A94">
            <v>91</v>
          </cell>
          <cell r="B94" t="str">
            <v>Kleist , Eric </v>
          </cell>
        </row>
        <row r="95">
          <cell r="A95">
            <v>92</v>
          </cell>
          <cell r="B95" t="str">
            <v>Kleist , Lisa </v>
          </cell>
        </row>
        <row r="96">
          <cell r="A96">
            <v>93</v>
          </cell>
          <cell r="B96" t="str">
            <v>Phillips , Darren </v>
          </cell>
        </row>
        <row r="97">
          <cell r="A97">
            <v>94</v>
          </cell>
          <cell r="B97" t="str">
            <v>Goffman , Ethan </v>
          </cell>
        </row>
        <row r="98">
          <cell r="A98">
            <v>95</v>
          </cell>
          <cell r="B98" t="str">
            <v>Szlyk , Marianne </v>
          </cell>
        </row>
        <row r="99">
          <cell r="A99">
            <v>96</v>
          </cell>
          <cell r="B99" t="str">
            <v>Quade , Steven </v>
          </cell>
        </row>
        <row r="100">
          <cell r="A100">
            <v>97</v>
          </cell>
          <cell r="B100" t="str">
            <v>Dearborn , Donna </v>
          </cell>
        </row>
        <row r="101">
          <cell r="A101">
            <v>98</v>
          </cell>
          <cell r="B101" t="str">
            <v>Slater , David Jonathan</v>
          </cell>
        </row>
        <row r="102">
          <cell r="A102">
            <v>99</v>
          </cell>
          <cell r="B102" t="str">
            <v>Gousis , Peter </v>
          </cell>
        </row>
        <row r="103">
          <cell r="A103">
            <v>100</v>
          </cell>
          <cell r="B103" t="str">
            <v>Briggs , David </v>
          </cell>
        </row>
        <row r="104">
          <cell r="A104">
            <v>101</v>
          </cell>
          <cell r="B104" t="str">
            <v>Briggs , Martha </v>
          </cell>
        </row>
        <row r="105">
          <cell r="A105">
            <v>102</v>
          </cell>
          <cell r="B105" t="str">
            <v>Foy , Ben </v>
          </cell>
        </row>
        <row r="106">
          <cell r="A106">
            <v>103</v>
          </cell>
          <cell r="B106" t="str">
            <v>deVasher , Roland </v>
          </cell>
        </row>
        <row r="107">
          <cell r="A107">
            <v>104</v>
          </cell>
          <cell r="B107" t="str">
            <v>Versace , Jerry </v>
          </cell>
        </row>
        <row r="108">
          <cell r="A108">
            <v>105</v>
          </cell>
          <cell r="B108" t="str">
            <v>Klopcic , Tad </v>
          </cell>
        </row>
        <row r="109">
          <cell r="A109">
            <v>106</v>
          </cell>
          <cell r="B109" t="str">
            <v>Klopcic , JT </v>
          </cell>
        </row>
        <row r="110">
          <cell r="A110">
            <v>107</v>
          </cell>
          <cell r="B110" t="str">
            <v>Klopcic , Ben </v>
          </cell>
        </row>
        <row r="111">
          <cell r="A111">
            <v>108</v>
          </cell>
          <cell r="B111" t="str">
            <v>Kudzma , Kathy </v>
          </cell>
        </row>
        <row r="112">
          <cell r="A112">
            <v>109</v>
          </cell>
          <cell r="B112" t="str">
            <v>Kudzma , David </v>
          </cell>
        </row>
        <row r="113">
          <cell r="A113">
            <v>110</v>
          </cell>
          <cell r="B113" t="str">
            <v>Eirich , Peter </v>
          </cell>
        </row>
        <row r="114">
          <cell r="A114">
            <v>111</v>
          </cell>
          <cell r="B114" t="str">
            <v>Eirich , Leigh </v>
          </cell>
        </row>
        <row r="115">
          <cell r="A115">
            <v>112</v>
          </cell>
          <cell r="B115" t="str">
            <v>Phelps , Alden </v>
          </cell>
        </row>
        <row r="116">
          <cell r="A116">
            <v>113</v>
          </cell>
          <cell r="B116" t="str">
            <v>Phelps , Peter </v>
          </cell>
        </row>
        <row r="117">
          <cell r="A117">
            <v>114</v>
          </cell>
          <cell r="B117" t="str">
            <v>Phelps , Sam </v>
          </cell>
        </row>
        <row r="118">
          <cell r="A118">
            <v>115</v>
          </cell>
          <cell r="B118" t="str">
            <v>Conley , Reid </v>
          </cell>
        </row>
        <row r="119">
          <cell r="A119">
            <v>116</v>
          </cell>
          <cell r="B119" t="str">
            <v>Pappas , Eugene </v>
          </cell>
        </row>
        <row r="120">
          <cell r="A120">
            <v>117</v>
          </cell>
          <cell r="B120" t="str">
            <v>Pappas , Daniel </v>
          </cell>
        </row>
        <row r="121">
          <cell r="A121">
            <v>118</v>
          </cell>
          <cell r="B121" t="str">
            <v>Pappas , Brian </v>
          </cell>
        </row>
        <row r="122">
          <cell r="A122">
            <v>119</v>
          </cell>
          <cell r="B122" t="str">
            <v>Halder , Simon </v>
          </cell>
        </row>
        <row r="123">
          <cell r="A123">
            <v>120</v>
          </cell>
          <cell r="B123" t="str">
            <v>Sekela , Andrew </v>
          </cell>
        </row>
        <row r="124">
          <cell r="A124">
            <v>121</v>
          </cell>
          <cell r="B124" t="str">
            <v>Sekela , Kathy </v>
          </cell>
        </row>
        <row r="125">
          <cell r="A125">
            <v>122</v>
          </cell>
          <cell r="B125" t="str">
            <v>McCorry , Tom </v>
          </cell>
        </row>
        <row r="126">
          <cell r="A126">
            <v>123</v>
          </cell>
          <cell r="B126" t="str">
            <v>Reinhold , Eric </v>
          </cell>
        </row>
        <row r="127">
          <cell r="A127">
            <v>124</v>
          </cell>
          <cell r="B127" t="str">
            <v>Reinhold , Laura </v>
          </cell>
        </row>
        <row r="128">
          <cell r="A128">
            <v>125</v>
          </cell>
          <cell r="B128" t="str">
            <v>Komininers , Bill </v>
          </cell>
        </row>
        <row r="129">
          <cell r="A129">
            <v>126</v>
          </cell>
          <cell r="B129" t="str">
            <v>Bergom , Nathan </v>
          </cell>
        </row>
        <row r="130">
          <cell r="A130">
            <v>127</v>
          </cell>
          <cell r="B130" t="str">
            <v>Bass , Christopher </v>
          </cell>
        </row>
        <row r="131">
          <cell r="A131">
            <v>128</v>
          </cell>
          <cell r="B131" t="str">
            <v>Bass , Tiffany </v>
          </cell>
        </row>
        <row r="132">
          <cell r="A132">
            <v>129</v>
          </cell>
          <cell r="B132" t="str">
            <v>Tang , Jamie </v>
          </cell>
        </row>
        <row r="133">
          <cell r="A133">
            <v>130</v>
          </cell>
          <cell r="B133" t="str">
            <v>Maynard , Paul </v>
          </cell>
        </row>
        <row r="134">
          <cell r="A134">
            <v>131</v>
          </cell>
          <cell r="B134" t="str">
            <v>Reiner , Michael </v>
          </cell>
        </row>
        <row r="135">
          <cell r="A135">
            <v>132</v>
          </cell>
          <cell r="B135" t="str">
            <v>Lyons , Philip </v>
          </cell>
        </row>
        <row r="136">
          <cell r="A136">
            <v>133</v>
          </cell>
          <cell r="B136" t="str">
            <v>Jaeger , Jack </v>
          </cell>
        </row>
        <row r="137">
          <cell r="A137">
            <v>134</v>
          </cell>
          <cell r="B137" t="str">
            <v>Fry , James </v>
          </cell>
        </row>
        <row r="138">
          <cell r="A138">
            <v>135</v>
          </cell>
          <cell r="B138" t="str">
            <v>Copeland , Carl </v>
          </cell>
        </row>
        <row r="139">
          <cell r="A139">
            <v>136</v>
          </cell>
          <cell r="B139" t="str">
            <v>Joy , Andy </v>
          </cell>
        </row>
        <row r="140">
          <cell r="A140">
            <v>137</v>
          </cell>
          <cell r="B140" t="str">
            <v>Avery , Steve </v>
          </cell>
        </row>
        <row r="141">
          <cell r="A141">
            <v>138</v>
          </cell>
          <cell r="B141" t="str">
            <v>Fryer , Larry </v>
          </cell>
        </row>
        <row r="142">
          <cell r="A142">
            <v>139</v>
          </cell>
          <cell r="B142" t="str">
            <v>Galacci , Ray </v>
          </cell>
        </row>
        <row r="143">
          <cell r="A143">
            <v>140</v>
          </cell>
          <cell r="B143" t="str">
            <v>Pfeifer , Ray </v>
          </cell>
        </row>
        <row r="144">
          <cell r="A144">
            <v>141</v>
          </cell>
          <cell r="B144" t="str">
            <v>Stephenson , Ben </v>
          </cell>
        </row>
        <row r="145">
          <cell r="A145">
            <v>142</v>
          </cell>
          <cell r="B145" t="str">
            <v>Gonzales , Joel </v>
          </cell>
        </row>
        <row r="146">
          <cell r="A146">
            <v>143</v>
          </cell>
          <cell r="B146" t="str">
            <v>Brown , Alex </v>
          </cell>
        </row>
        <row r="147">
          <cell r="A147">
            <v>144</v>
          </cell>
          <cell r="B147" t="str">
            <v>Haag , Hal </v>
          </cell>
        </row>
        <row r="148">
          <cell r="A148">
            <v>145</v>
          </cell>
          <cell r="B148" t="str">
            <v>Raspler , Dan </v>
          </cell>
        </row>
        <row r="149">
          <cell r="A149">
            <v>146</v>
          </cell>
          <cell r="B149" t="str">
            <v>Gathmann , Pete </v>
          </cell>
        </row>
        <row r="150">
          <cell r="A150">
            <v>147</v>
          </cell>
          <cell r="B150" t="str">
            <v>Mercer , Doug </v>
          </cell>
        </row>
        <row r="151">
          <cell r="A151">
            <v>148</v>
          </cell>
          <cell r="B151" t="str">
            <v>Suarez , Chris </v>
          </cell>
        </row>
        <row r="152">
          <cell r="A152">
            <v>149</v>
          </cell>
          <cell r="B152" t="str">
            <v>Buccheri , Robert </v>
          </cell>
        </row>
        <row r="153">
          <cell r="A153">
            <v>150</v>
          </cell>
          <cell r="B153" t="str">
            <v>Buccheri , Michael </v>
          </cell>
        </row>
        <row r="154">
          <cell r="A154">
            <v>151</v>
          </cell>
          <cell r="B154" t="str">
            <v>Toll , Kit </v>
          </cell>
        </row>
        <row r="155">
          <cell r="A155">
            <v>152</v>
          </cell>
          <cell r="B155" t="str">
            <v>Koch , Kevin </v>
          </cell>
        </row>
        <row r="156">
          <cell r="A156">
            <v>153</v>
          </cell>
          <cell r="B156" t="str">
            <v>Koford , Brent </v>
          </cell>
        </row>
        <row r="157">
          <cell r="A157">
            <v>154</v>
          </cell>
          <cell r="B157" t="str">
            <v>Raszewski , Steve </v>
          </cell>
        </row>
        <row r="158">
          <cell r="A158">
            <v>155</v>
          </cell>
          <cell r="B158" t="str">
            <v>Wagner , Howard </v>
          </cell>
        </row>
        <row r="159">
          <cell r="A159">
            <v>156</v>
          </cell>
          <cell r="B159" t="str">
            <v>Fair , David </v>
          </cell>
        </row>
        <row r="160">
          <cell r="A160">
            <v>157</v>
          </cell>
          <cell r="B160" t="str">
            <v>Olsson , Rob </v>
          </cell>
        </row>
        <row r="161">
          <cell r="A161">
            <v>158</v>
          </cell>
          <cell r="B161" t="str">
            <v>Uhl , Mick </v>
          </cell>
        </row>
        <row r="162">
          <cell r="A162">
            <v>159</v>
          </cell>
          <cell r="B162" t="str">
            <v>Vroom , Jim </v>
          </cell>
        </row>
        <row r="163">
          <cell r="A163">
            <v>160</v>
          </cell>
          <cell r="B163" t="str">
            <v>Frascati , Chuck </v>
          </cell>
        </row>
        <row r="164">
          <cell r="A164">
            <v>161</v>
          </cell>
          <cell r="B164" t="str">
            <v>Kidd , Terri </v>
          </cell>
        </row>
        <row r="165">
          <cell r="A165">
            <v>162</v>
          </cell>
          <cell r="B165" t="str">
            <v>Bittner , Chris </v>
          </cell>
        </row>
        <row r="166">
          <cell r="A166">
            <v>163</v>
          </cell>
          <cell r="B166" t="str">
            <v>Loiacono , Larry </v>
          </cell>
        </row>
        <row r="167">
          <cell r="A167">
            <v>164</v>
          </cell>
          <cell r="B167" t="str">
            <v>Howard , Eric </v>
          </cell>
        </row>
        <row r="168">
          <cell r="A168">
            <v>165</v>
          </cell>
          <cell r="B168" t="str">
            <v>Yao , Andrew </v>
          </cell>
        </row>
        <row r="169">
          <cell r="A169">
            <v>166</v>
          </cell>
          <cell r="B169" t="str">
            <v>Brattlie , Scott </v>
          </cell>
        </row>
        <row r="170">
          <cell r="A170">
            <v>167</v>
          </cell>
          <cell r="B170" t="str">
            <v>Rothenhoefer , Tim </v>
          </cell>
        </row>
        <row r="171">
          <cell r="A171">
            <v>168</v>
          </cell>
          <cell r="B171" t="str">
            <v>Tandlmayer , Chris </v>
          </cell>
        </row>
        <row r="172">
          <cell r="A172">
            <v>169</v>
          </cell>
          <cell r="B172" t="str">
            <v>Hall , Fran </v>
          </cell>
        </row>
        <row r="173">
          <cell r="A173">
            <v>170</v>
          </cell>
          <cell r="B173" t="str">
            <v>Schroedl , Nick </v>
          </cell>
        </row>
        <row r="174">
          <cell r="A174">
            <v>171</v>
          </cell>
          <cell r="B174" t="str">
            <v>Warseck , Dan </v>
          </cell>
        </row>
        <row r="175">
          <cell r="A175">
            <v>172</v>
          </cell>
          <cell r="B175" t="str">
            <v>Zentis , Michelle </v>
          </cell>
        </row>
        <row r="176">
          <cell r="A176">
            <v>173</v>
          </cell>
          <cell r="B176" t="str">
            <v>Dober III, John L.</v>
          </cell>
        </row>
        <row r="177">
          <cell r="A177">
            <v>174</v>
          </cell>
          <cell r="B177" t="str">
            <v>Miller , Kurt </v>
          </cell>
        </row>
        <row r="178">
          <cell r="A178">
            <v>175</v>
          </cell>
          <cell r="B178" t="str">
            <v>Epperson , Doug </v>
          </cell>
        </row>
        <row r="179">
          <cell r="A179">
            <v>176</v>
          </cell>
          <cell r="B179" t="str">
            <v>Hilinski , Stan </v>
          </cell>
        </row>
        <row r="180">
          <cell r="A180">
            <v>177</v>
          </cell>
          <cell r="B180" t="str">
            <v>Pasquale , Rick </v>
          </cell>
        </row>
        <row r="181">
          <cell r="A181">
            <v>178</v>
          </cell>
          <cell r="B181" t="str">
            <v>Killian , Linda </v>
          </cell>
        </row>
        <row r="182">
          <cell r="A182">
            <v>179</v>
          </cell>
          <cell r="B182" t="str">
            <v>Jordan , Amy </v>
          </cell>
        </row>
        <row r="183">
          <cell r="A183">
            <v>180</v>
          </cell>
          <cell r="B183" t="str">
            <v>Wells , Jenny </v>
          </cell>
        </row>
        <row r="184">
          <cell r="A184">
            <v>181</v>
          </cell>
          <cell r="B184" t="str">
            <v>Bakalchuck , Jeffrey </v>
          </cell>
        </row>
        <row r="185">
          <cell r="A185">
            <v>182</v>
          </cell>
          <cell r="B185" t="str">
            <v>Klein , Daniel </v>
          </cell>
        </row>
        <row r="186">
          <cell r="A186">
            <v>183</v>
          </cell>
          <cell r="B186" t="str">
            <v>Klein , Nathaniel </v>
          </cell>
        </row>
        <row r="187">
          <cell r="A187">
            <v>184</v>
          </cell>
          <cell r="B187" t="str">
            <v>Pletz , George </v>
          </cell>
        </row>
        <row r="188">
          <cell r="A188">
            <v>185</v>
          </cell>
          <cell r="B188" t="str">
            <v>Bakota , Christopher </v>
          </cell>
        </row>
        <row r="189">
          <cell r="A189">
            <v>186</v>
          </cell>
          <cell r="B189" t="str">
            <v>Degen , Vlad </v>
          </cell>
        </row>
        <row r="190">
          <cell r="A190">
            <v>187</v>
          </cell>
          <cell r="B190" t="str">
            <v>Raichelson , Deborah </v>
          </cell>
        </row>
        <row r="191">
          <cell r="A191">
            <v>188</v>
          </cell>
          <cell r="B191" t="str">
            <v>Fluck , Alan </v>
          </cell>
        </row>
        <row r="192">
          <cell r="A192">
            <v>189</v>
          </cell>
          <cell r="B192" t="str">
            <v>Merello , Mark </v>
          </cell>
        </row>
        <row r="193">
          <cell r="A193">
            <v>190</v>
          </cell>
          <cell r="B193" t="str">
            <v>Mackey , Sean </v>
          </cell>
        </row>
        <row r="194">
          <cell r="A194">
            <v>191</v>
          </cell>
          <cell r="B194" t="str">
            <v>George , John E.</v>
          </cell>
        </row>
        <row r="195">
          <cell r="A195">
            <v>192</v>
          </cell>
          <cell r="B195" t="str">
            <v>Beamer , Cheryl </v>
          </cell>
        </row>
        <row r="196">
          <cell r="A196">
            <v>193</v>
          </cell>
          <cell r="B196" t="str">
            <v>Vis , Tom </v>
          </cell>
        </row>
        <row r="197">
          <cell r="A197">
            <v>194</v>
          </cell>
          <cell r="B197" t="str">
            <v>Karp , Dan </v>
          </cell>
        </row>
        <row r="198">
          <cell r="A198">
            <v>195</v>
          </cell>
          <cell r="B198" t="str">
            <v>Roach , Jason </v>
          </cell>
        </row>
        <row r="199">
          <cell r="A199">
            <v>196</v>
          </cell>
          <cell r="B199" t="str">
            <v>Tekely , Daniel </v>
          </cell>
        </row>
        <row r="200">
          <cell r="A200">
            <v>197</v>
          </cell>
          <cell r="B200" t="str">
            <v>Keller , Kevin </v>
          </cell>
        </row>
        <row r="201">
          <cell r="A201">
            <v>198</v>
          </cell>
          <cell r="B201" t="str">
            <v>Casertano , Stefano </v>
          </cell>
        </row>
        <row r="202">
          <cell r="A202">
            <v>199</v>
          </cell>
          <cell r="B202" t="str">
            <v>Grogin , Norman </v>
          </cell>
        </row>
        <row r="203">
          <cell r="A203">
            <v>200</v>
          </cell>
          <cell r="B203" t="str">
            <v>Hutcherson , Victor </v>
          </cell>
        </row>
        <row r="204">
          <cell r="A204">
            <v>201</v>
          </cell>
          <cell r="B204" t="str">
            <v>Halkos , Tim </v>
          </cell>
        </row>
        <row r="205">
          <cell r="A205">
            <v>202</v>
          </cell>
          <cell r="B205" t="str">
            <v>Boncher , Will </v>
          </cell>
        </row>
        <row r="206">
          <cell r="A206">
            <v>203</v>
          </cell>
          <cell r="B206" t="str">
            <v>O’Neal , Amy </v>
          </cell>
        </row>
        <row r="207">
          <cell r="A207">
            <v>204</v>
          </cell>
          <cell r="B207" t="str">
            <v>O’Neal , Gene </v>
          </cell>
        </row>
        <row r="208">
          <cell r="A208">
            <v>205</v>
          </cell>
          <cell r="B208" t="str">
            <v>Winfrey , Troy </v>
          </cell>
        </row>
        <row r="209">
          <cell r="A209">
            <v>206</v>
          </cell>
          <cell r="B209" t="str">
            <v>Lincoln , David </v>
          </cell>
        </row>
        <row r="210">
          <cell r="A210">
            <v>207</v>
          </cell>
          <cell r="B210" t="str">
            <v>Gerb , Matt </v>
          </cell>
        </row>
        <row r="211">
          <cell r="A211">
            <v>208</v>
          </cell>
          <cell r="B211" t="str">
            <v>Payne , Joshua </v>
          </cell>
        </row>
        <row r="212">
          <cell r="A212">
            <v>209</v>
          </cell>
          <cell r="B212" t="str">
            <v>Brutz , Heather </v>
          </cell>
        </row>
        <row r="213">
          <cell r="A213">
            <v>210</v>
          </cell>
          <cell r="B213" t="str">
            <v>Hoffman , Justin </v>
          </cell>
        </row>
        <row r="214">
          <cell r="A214">
            <v>211</v>
          </cell>
          <cell r="B214" t="str">
            <v>Peck , Meredith </v>
          </cell>
        </row>
        <row r="215">
          <cell r="A215">
            <v>212</v>
          </cell>
          <cell r="B215" t="str">
            <v>Grantham , Jon </v>
          </cell>
        </row>
        <row r="216">
          <cell r="A216">
            <v>213</v>
          </cell>
          <cell r="B216" t="str">
            <v>Esko , Chris </v>
          </cell>
        </row>
        <row r="217">
          <cell r="A217">
            <v>214</v>
          </cell>
          <cell r="B217" t="str">
            <v>Barkley , Leslie </v>
          </cell>
        </row>
        <row r="218">
          <cell r="A218">
            <v>215</v>
          </cell>
          <cell r="B218" t="str">
            <v>Denton , Dave </v>
          </cell>
        </row>
        <row r="219">
          <cell r="A219">
            <v>216</v>
          </cell>
          <cell r="B219" t="str">
            <v>Niedermayer , Daniel </v>
          </cell>
        </row>
        <row r="220">
          <cell r="A220">
            <v>217</v>
          </cell>
          <cell r="B220" t="str">
            <v>Niedermayer , Alan </v>
          </cell>
        </row>
        <row r="221">
          <cell r="A221">
            <v>218</v>
          </cell>
          <cell r="B221" t="str">
            <v>Beard , Bruce </v>
          </cell>
        </row>
        <row r="222">
          <cell r="A222">
            <v>219</v>
          </cell>
          <cell r="B222" t="str">
            <v>Bell , Aubrey </v>
          </cell>
        </row>
        <row r="223">
          <cell r="A223">
            <v>220</v>
          </cell>
          <cell r="B223" t="str">
            <v>Bell , Shannon </v>
          </cell>
        </row>
        <row r="224">
          <cell r="A224">
            <v>221</v>
          </cell>
          <cell r="B224" t="str">
            <v>Buckwalter , Sybil </v>
          </cell>
        </row>
        <row r="225">
          <cell r="A225">
            <v>222</v>
          </cell>
          <cell r="B225" t="str">
            <v>Sandifer , Cole </v>
          </cell>
        </row>
        <row r="226">
          <cell r="A226">
            <v>223</v>
          </cell>
          <cell r="B226" t="str">
            <v>Sandifer , Shea </v>
          </cell>
        </row>
        <row r="227">
          <cell r="A227">
            <v>224</v>
          </cell>
          <cell r="B227" t="str">
            <v>Davis , Shannon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91"/>
  <sheetViews>
    <sheetView tabSelected="1" workbookViewId="0" topLeftCell="A1">
      <pane ySplit="4" topLeftCell="BM5" activePane="bottomLeft" state="frozen"/>
      <selection pane="topLeft" activeCell="A1" sqref="A1"/>
      <selection pane="bottomLeft" activeCell="A5" sqref="A5"/>
    </sheetView>
  </sheetViews>
  <sheetFormatPr defaultColWidth="9.140625" defaultRowHeight="12.75"/>
  <cols>
    <col min="2" max="2" width="21.57421875" style="0" customWidth="1"/>
    <col min="3" max="3" width="10.7109375" style="0" bestFit="1" customWidth="1"/>
    <col min="4" max="4" width="11.140625" style="0" bestFit="1" customWidth="1"/>
  </cols>
  <sheetData>
    <row r="1" ht="12.75">
      <c r="A1" t="s">
        <v>156</v>
      </c>
    </row>
    <row r="3" spans="3:5" ht="12.75">
      <c r="C3" s="9">
        <f>IF(AND(Data!H7='Games Played'!F2,SUM(C5:C91)=SUM(tpoints),SUM(D5:D91)=COUNT(player),COUNT(player)='Games Played'!B2),"","OUT OF SYNC!")</f>
      </c>
      <c r="D3">
        <f>COUNTIF(D5:D91,"&gt;0")</f>
        <v>85</v>
      </c>
      <c r="E3" t="s">
        <v>71</v>
      </c>
    </row>
    <row r="4" spans="1:4" ht="12.75">
      <c r="A4" s="1" t="s">
        <v>49</v>
      </c>
      <c r="B4" s="1" t="s">
        <v>53</v>
      </c>
      <c r="C4" s="6" t="s">
        <v>55</v>
      </c>
      <c r="D4" s="6" t="s">
        <v>56</v>
      </c>
    </row>
    <row r="5" spans="1:4" ht="12.75">
      <c r="A5" s="24">
        <v>25</v>
      </c>
      <c r="B5" s="25" t="s">
        <v>68</v>
      </c>
      <c r="C5" s="5">
        <f aca="true" t="shared" si="0" ref="C5:C36">SUMIF(player,A5,tpoints)</f>
        <v>61</v>
      </c>
      <c r="D5" s="5">
        <f aca="true" t="shared" si="1" ref="D5:D36">COUNTIF(player,A5)</f>
        <v>9</v>
      </c>
    </row>
    <row r="6" spans="1:4" ht="12.75">
      <c r="A6" s="24">
        <v>104</v>
      </c>
      <c r="B6" s="25" t="s">
        <v>187</v>
      </c>
      <c r="C6" s="5">
        <f t="shared" si="0"/>
        <v>59</v>
      </c>
      <c r="D6" s="5">
        <f t="shared" si="1"/>
        <v>8</v>
      </c>
    </row>
    <row r="7" spans="1:4" ht="12.75">
      <c r="A7" s="24">
        <v>105</v>
      </c>
      <c r="B7" s="25" t="s">
        <v>255</v>
      </c>
      <c r="C7" s="5">
        <f t="shared" si="0"/>
        <v>56</v>
      </c>
      <c r="D7" s="5">
        <f t="shared" si="1"/>
        <v>9</v>
      </c>
    </row>
    <row r="8" spans="1:4" ht="12.75">
      <c r="A8" s="24">
        <v>41</v>
      </c>
      <c r="B8" s="25" t="s">
        <v>248</v>
      </c>
      <c r="C8" s="5">
        <f t="shared" si="0"/>
        <v>55</v>
      </c>
      <c r="D8" s="5">
        <f t="shared" si="1"/>
        <v>8</v>
      </c>
    </row>
    <row r="9" spans="1:4" ht="12.75">
      <c r="A9" s="24">
        <v>75</v>
      </c>
      <c r="B9" s="25" t="s">
        <v>245</v>
      </c>
      <c r="C9" s="5">
        <f t="shared" si="0"/>
        <v>53</v>
      </c>
      <c r="D9" s="5">
        <f t="shared" si="1"/>
        <v>8</v>
      </c>
    </row>
    <row r="10" spans="1:4" ht="12.75">
      <c r="A10" s="24">
        <v>33</v>
      </c>
      <c r="B10" s="25" t="s">
        <v>69</v>
      </c>
      <c r="C10" s="5">
        <f t="shared" si="0"/>
        <v>48</v>
      </c>
      <c r="D10" s="5">
        <f t="shared" si="1"/>
        <v>7</v>
      </c>
    </row>
    <row r="11" spans="1:4" ht="12.75">
      <c r="A11" s="24">
        <v>98</v>
      </c>
      <c r="B11" s="25" t="s">
        <v>162</v>
      </c>
      <c r="C11" s="5">
        <f t="shared" si="0"/>
        <v>47</v>
      </c>
      <c r="D11" s="5">
        <f t="shared" si="1"/>
        <v>9</v>
      </c>
    </row>
    <row r="12" spans="1:4" ht="12.75">
      <c r="A12" s="24">
        <v>110</v>
      </c>
      <c r="B12" s="25" t="s">
        <v>163</v>
      </c>
      <c r="C12" s="5">
        <f t="shared" si="0"/>
        <v>46</v>
      </c>
      <c r="D12" s="5">
        <f t="shared" si="1"/>
        <v>8</v>
      </c>
    </row>
    <row r="13" spans="1:4" ht="12.75">
      <c r="A13" s="24">
        <v>34</v>
      </c>
      <c r="B13" s="25" t="s">
        <v>301</v>
      </c>
      <c r="C13" s="5">
        <f t="shared" si="0"/>
        <v>43</v>
      </c>
      <c r="D13" s="5">
        <f t="shared" si="1"/>
        <v>6</v>
      </c>
    </row>
    <row r="14" spans="1:4" ht="12.75">
      <c r="A14" s="24">
        <v>99</v>
      </c>
      <c r="B14" s="25" t="s">
        <v>252</v>
      </c>
      <c r="C14" s="5">
        <f t="shared" si="0"/>
        <v>43</v>
      </c>
      <c r="D14" s="5">
        <f t="shared" si="1"/>
        <v>8</v>
      </c>
    </row>
    <row r="15" spans="1:4" ht="12.75">
      <c r="A15" s="24">
        <v>11</v>
      </c>
      <c r="B15" s="25" t="s">
        <v>181</v>
      </c>
      <c r="C15" s="5">
        <f t="shared" si="0"/>
        <v>42</v>
      </c>
      <c r="D15" s="5">
        <f t="shared" si="1"/>
        <v>9</v>
      </c>
    </row>
    <row r="16" spans="1:4" ht="12.75">
      <c r="A16" s="24">
        <v>132</v>
      </c>
      <c r="B16" s="25" t="s">
        <v>67</v>
      </c>
      <c r="C16" s="5">
        <f t="shared" si="0"/>
        <v>42</v>
      </c>
      <c r="D16" s="5">
        <f t="shared" si="1"/>
        <v>8</v>
      </c>
    </row>
    <row r="17" spans="1:4" ht="12.75">
      <c r="A17" s="24">
        <v>103</v>
      </c>
      <c r="B17" s="25" t="s">
        <v>251</v>
      </c>
      <c r="C17" s="5">
        <f t="shared" si="0"/>
        <v>41</v>
      </c>
      <c r="D17" s="5">
        <f t="shared" si="1"/>
        <v>8</v>
      </c>
    </row>
    <row r="18" spans="1:4" ht="12.75">
      <c r="A18" s="24">
        <v>166</v>
      </c>
      <c r="B18" s="25" t="s">
        <v>289</v>
      </c>
      <c r="C18" s="5">
        <f t="shared" si="0"/>
        <v>40</v>
      </c>
      <c r="D18" s="5">
        <f t="shared" si="1"/>
        <v>7</v>
      </c>
    </row>
    <row r="19" spans="1:4" ht="12.75">
      <c r="A19" s="24">
        <v>51</v>
      </c>
      <c r="B19" s="25" t="s">
        <v>280</v>
      </c>
      <c r="C19" s="5">
        <f t="shared" si="0"/>
        <v>38</v>
      </c>
      <c r="D19" s="5">
        <f t="shared" si="1"/>
        <v>6</v>
      </c>
    </row>
    <row r="20" spans="1:4" ht="12.75">
      <c r="A20" s="24">
        <v>84</v>
      </c>
      <c r="B20" s="13" t="s">
        <v>155</v>
      </c>
      <c r="C20" s="5">
        <f t="shared" si="0"/>
        <v>38</v>
      </c>
      <c r="D20" s="5">
        <f t="shared" si="1"/>
        <v>8</v>
      </c>
    </row>
    <row r="21" spans="1:4" ht="12.75">
      <c r="A21" s="24">
        <v>137</v>
      </c>
      <c r="B21" s="25" t="s">
        <v>275</v>
      </c>
      <c r="C21" s="5">
        <f t="shared" si="0"/>
        <v>38</v>
      </c>
      <c r="D21" s="5">
        <f t="shared" si="1"/>
        <v>5</v>
      </c>
    </row>
    <row r="22" spans="1:4" ht="12.75">
      <c r="A22" s="24">
        <v>8</v>
      </c>
      <c r="B22" s="25" t="s">
        <v>269</v>
      </c>
      <c r="C22" s="5">
        <f t="shared" si="0"/>
        <v>36</v>
      </c>
      <c r="D22" s="5">
        <f t="shared" si="1"/>
        <v>4</v>
      </c>
    </row>
    <row r="23" spans="1:4" ht="12.75">
      <c r="A23" s="24">
        <v>153</v>
      </c>
      <c r="B23" s="25" t="s">
        <v>266</v>
      </c>
      <c r="C23" s="5">
        <f t="shared" si="0"/>
        <v>34</v>
      </c>
      <c r="D23" s="5">
        <f t="shared" si="1"/>
        <v>6</v>
      </c>
    </row>
    <row r="24" spans="1:4" ht="12.75">
      <c r="A24" s="24">
        <v>109</v>
      </c>
      <c r="B24" s="25" t="s">
        <v>180</v>
      </c>
      <c r="C24" s="5">
        <f t="shared" si="0"/>
        <v>29</v>
      </c>
      <c r="D24" s="5">
        <f t="shared" si="1"/>
        <v>4</v>
      </c>
    </row>
    <row r="25" spans="1:4" ht="12.75">
      <c r="A25" s="24">
        <v>76</v>
      </c>
      <c r="B25" s="25" t="s">
        <v>249</v>
      </c>
      <c r="C25" s="5">
        <f t="shared" si="0"/>
        <v>28</v>
      </c>
      <c r="D25" s="5">
        <f t="shared" si="1"/>
        <v>8</v>
      </c>
    </row>
    <row r="26" spans="1:4" ht="12.75">
      <c r="A26" s="24">
        <v>120</v>
      </c>
      <c r="B26" s="25" t="s">
        <v>182</v>
      </c>
      <c r="C26" s="5">
        <f t="shared" si="0"/>
        <v>28</v>
      </c>
      <c r="D26" s="5">
        <f t="shared" si="1"/>
        <v>5</v>
      </c>
    </row>
    <row r="27" spans="1:4" ht="12.75">
      <c r="A27" s="24">
        <v>31</v>
      </c>
      <c r="B27" s="25" t="s">
        <v>66</v>
      </c>
      <c r="C27" s="5">
        <f t="shared" si="0"/>
        <v>27</v>
      </c>
      <c r="D27" s="5">
        <f t="shared" si="1"/>
        <v>9</v>
      </c>
    </row>
    <row r="28" spans="1:4" ht="12.75">
      <c r="A28" s="24">
        <v>60</v>
      </c>
      <c r="B28" s="25" t="s">
        <v>164</v>
      </c>
      <c r="C28" s="5">
        <f t="shared" si="0"/>
        <v>27</v>
      </c>
      <c r="D28" s="5">
        <f t="shared" si="1"/>
        <v>6</v>
      </c>
    </row>
    <row r="29" spans="1:4" ht="12.75">
      <c r="A29" s="24">
        <v>118</v>
      </c>
      <c r="B29" s="25" t="s">
        <v>261</v>
      </c>
      <c r="C29" s="5">
        <f t="shared" si="0"/>
        <v>26</v>
      </c>
      <c r="D29" s="5">
        <f t="shared" si="1"/>
        <v>7</v>
      </c>
    </row>
    <row r="30" spans="1:4" ht="12.75">
      <c r="A30" s="24">
        <v>121</v>
      </c>
      <c r="B30" s="25" t="s">
        <v>185</v>
      </c>
      <c r="C30" s="5">
        <f t="shared" si="0"/>
        <v>26</v>
      </c>
      <c r="D30" s="5">
        <f t="shared" si="1"/>
        <v>3</v>
      </c>
    </row>
    <row r="31" spans="1:4" ht="12.75">
      <c r="A31" s="24">
        <v>12</v>
      </c>
      <c r="B31" s="25" t="s">
        <v>254</v>
      </c>
      <c r="C31" s="5">
        <f t="shared" si="0"/>
        <v>23</v>
      </c>
      <c r="D31" s="5">
        <f t="shared" si="1"/>
        <v>7</v>
      </c>
    </row>
    <row r="32" spans="1:4" ht="12.75">
      <c r="A32" s="24">
        <v>86</v>
      </c>
      <c r="B32" s="25" t="s">
        <v>246</v>
      </c>
      <c r="C32" s="5">
        <f t="shared" si="0"/>
        <v>22</v>
      </c>
      <c r="D32" s="5">
        <f t="shared" si="1"/>
        <v>5</v>
      </c>
    </row>
    <row r="33" spans="1:4" ht="12.75">
      <c r="A33" s="24">
        <v>126</v>
      </c>
      <c r="B33" s="25" t="s">
        <v>264</v>
      </c>
      <c r="C33" s="5">
        <f t="shared" si="0"/>
        <v>22</v>
      </c>
      <c r="D33" s="5">
        <f t="shared" si="1"/>
        <v>3</v>
      </c>
    </row>
    <row r="34" spans="1:4" ht="12.75">
      <c r="A34" s="24">
        <v>13</v>
      </c>
      <c r="B34" s="25" t="s">
        <v>244</v>
      </c>
      <c r="C34" s="5">
        <f t="shared" si="0"/>
        <v>21</v>
      </c>
      <c r="D34" s="5">
        <f t="shared" si="1"/>
        <v>3</v>
      </c>
    </row>
    <row r="35" spans="1:4" ht="12.75">
      <c r="A35" s="24">
        <v>69</v>
      </c>
      <c r="B35" s="25" t="s">
        <v>304</v>
      </c>
      <c r="C35" s="5">
        <f t="shared" si="0"/>
        <v>21</v>
      </c>
      <c r="D35" s="5">
        <f t="shared" si="1"/>
        <v>3</v>
      </c>
    </row>
    <row r="36" spans="1:4" ht="12.75">
      <c r="A36" s="24">
        <v>108</v>
      </c>
      <c r="B36" s="25" t="s">
        <v>65</v>
      </c>
      <c r="C36" s="5">
        <f t="shared" si="0"/>
        <v>21</v>
      </c>
      <c r="D36" s="5">
        <f t="shared" si="1"/>
        <v>8</v>
      </c>
    </row>
    <row r="37" spans="1:4" ht="12.75">
      <c r="A37" s="24">
        <v>112</v>
      </c>
      <c r="B37" s="25" t="s">
        <v>257</v>
      </c>
      <c r="C37" s="5">
        <f aca="true" t="shared" si="2" ref="C37:C68">SUMIF(player,A37,tpoints)</f>
        <v>21</v>
      </c>
      <c r="D37" s="5">
        <f aca="true" t="shared" si="3" ref="D37:D68">COUNTIF(player,A37)</f>
        <v>8</v>
      </c>
    </row>
    <row r="38" spans="1:4" ht="12.75">
      <c r="A38" s="24">
        <v>114</v>
      </c>
      <c r="B38" s="25" t="s">
        <v>186</v>
      </c>
      <c r="C38" s="5">
        <f t="shared" si="2"/>
        <v>21</v>
      </c>
      <c r="D38" s="5">
        <f t="shared" si="3"/>
        <v>6</v>
      </c>
    </row>
    <row r="39" spans="1:4" ht="12.75">
      <c r="A39" s="24">
        <v>20</v>
      </c>
      <c r="B39" s="25" t="s">
        <v>165</v>
      </c>
      <c r="C39" s="5">
        <f t="shared" si="2"/>
        <v>20</v>
      </c>
      <c r="D39" s="5">
        <f t="shared" si="3"/>
        <v>8</v>
      </c>
    </row>
    <row r="40" spans="1:4" ht="12.75">
      <c r="A40" s="24">
        <v>140</v>
      </c>
      <c r="B40" s="25" t="s">
        <v>285</v>
      </c>
      <c r="C40" s="5">
        <f t="shared" si="2"/>
        <v>19</v>
      </c>
      <c r="D40" s="5">
        <f t="shared" si="3"/>
        <v>7</v>
      </c>
    </row>
    <row r="41" spans="1:4" ht="12.75">
      <c r="A41" s="24">
        <v>63</v>
      </c>
      <c r="B41" s="25" t="s">
        <v>259</v>
      </c>
      <c r="C41" s="5">
        <f t="shared" si="2"/>
        <v>18</v>
      </c>
      <c r="D41" s="5">
        <f t="shared" si="3"/>
        <v>4</v>
      </c>
    </row>
    <row r="42" spans="1:4" ht="12.75">
      <c r="A42" s="24">
        <v>113</v>
      </c>
      <c r="B42" s="25" t="s">
        <v>253</v>
      </c>
      <c r="C42" s="5">
        <f t="shared" si="2"/>
        <v>18</v>
      </c>
      <c r="D42" s="5">
        <f t="shared" si="3"/>
        <v>7</v>
      </c>
    </row>
    <row r="43" spans="1:4" ht="12.75">
      <c r="A43" s="24">
        <v>119</v>
      </c>
      <c r="B43" s="25" t="s">
        <v>302</v>
      </c>
      <c r="C43" s="5">
        <f t="shared" si="2"/>
        <v>18</v>
      </c>
      <c r="D43" s="5">
        <f t="shared" si="3"/>
        <v>3</v>
      </c>
    </row>
    <row r="44" spans="1:4" ht="12.75">
      <c r="A44" s="24">
        <v>52</v>
      </c>
      <c r="B44" s="25" t="s">
        <v>287</v>
      </c>
      <c r="C44" s="5">
        <f t="shared" si="2"/>
        <v>17</v>
      </c>
      <c r="D44" s="5">
        <f t="shared" si="3"/>
        <v>5</v>
      </c>
    </row>
    <row r="45" spans="1:4" ht="12.75">
      <c r="A45" s="24">
        <v>155</v>
      </c>
      <c r="B45" s="25" t="s">
        <v>300</v>
      </c>
      <c r="C45" s="5">
        <f t="shared" si="2"/>
        <v>17</v>
      </c>
      <c r="D45" s="5">
        <f t="shared" si="3"/>
        <v>3</v>
      </c>
    </row>
    <row r="46" spans="1:4" ht="12.75">
      <c r="A46" s="24">
        <v>49</v>
      </c>
      <c r="B46" s="25" t="s">
        <v>268</v>
      </c>
      <c r="C46" s="5">
        <f t="shared" si="2"/>
        <v>14</v>
      </c>
      <c r="D46" s="5">
        <f t="shared" si="3"/>
        <v>4</v>
      </c>
    </row>
    <row r="47" spans="1:4" ht="12.75">
      <c r="A47" s="24">
        <v>117</v>
      </c>
      <c r="B47" s="25" t="s">
        <v>247</v>
      </c>
      <c r="C47" s="5">
        <f t="shared" si="2"/>
        <v>14</v>
      </c>
      <c r="D47" s="5">
        <f t="shared" si="3"/>
        <v>3</v>
      </c>
    </row>
    <row r="48" spans="1:4" ht="12.75">
      <c r="A48" s="24">
        <v>192</v>
      </c>
      <c r="B48" s="25" t="s">
        <v>303</v>
      </c>
      <c r="C48" s="5">
        <f t="shared" si="2"/>
        <v>14</v>
      </c>
      <c r="D48" s="5">
        <f t="shared" si="3"/>
        <v>3</v>
      </c>
    </row>
    <row r="49" spans="1:4" ht="12.75">
      <c r="A49" s="24">
        <v>9</v>
      </c>
      <c r="B49" s="25" t="s">
        <v>267</v>
      </c>
      <c r="C49" s="5">
        <f t="shared" si="2"/>
        <v>13</v>
      </c>
      <c r="D49" s="5">
        <f t="shared" si="3"/>
        <v>3</v>
      </c>
    </row>
    <row r="50" spans="1:4" ht="12.75">
      <c r="A50" s="24">
        <v>57</v>
      </c>
      <c r="B50" s="25" t="s">
        <v>262</v>
      </c>
      <c r="C50" s="5">
        <f t="shared" si="2"/>
        <v>12</v>
      </c>
      <c r="D50" s="5">
        <f t="shared" si="3"/>
        <v>3</v>
      </c>
    </row>
    <row r="51" spans="1:4" ht="12.75">
      <c r="A51" s="24">
        <v>111</v>
      </c>
      <c r="B51" s="25" t="s">
        <v>179</v>
      </c>
      <c r="C51" s="5">
        <f t="shared" si="2"/>
        <v>12</v>
      </c>
      <c r="D51" s="5">
        <f t="shared" si="3"/>
        <v>2</v>
      </c>
    </row>
    <row r="52" spans="1:4" ht="12.75">
      <c r="A52" s="24">
        <v>172</v>
      </c>
      <c r="B52" s="25" t="s">
        <v>279</v>
      </c>
      <c r="C52" s="5">
        <f t="shared" si="2"/>
        <v>12</v>
      </c>
      <c r="D52" s="5">
        <f t="shared" si="3"/>
        <v>2</v>
      </c>
    </row>
    <row r="53" spans="1:4" ht="12.75">
      <c r="A53" s="24">
        <v>68</v>
      </c>
      <c r="B53" s="25" t="s">
        <v>70</v>
      </c>
      <c r="C53" s="5">
        <f t="shared" si="2"/>
        <v>11</v>
      </c>
      <c r="D53" s="5">
        <f t="shared" si="3"/>
        <v>5</v>
      </c>
    </row>
    <row r="54" spans="1:4" ht="12.75">
      <c r="A54" s="24">
        <v>92</v>
      </c>
      <c r="B54" s="25" t="s">
        <v>254</v>
      </c>
      <c r="C54" s="5">
        <f t="shared" si="2"/>
        <v>11</v>
      </c>
      <c r="D54" s="5">
        <f t="shared" si="3"/>
        <v>2</v>
      </c>
    </row>
    <row r="55" spans="1:4" ht="12.75">
      <c r="A55" s="24">
        <v>6</v>
      </c>
      <c r="B55" s="25" t="s">
        <v>278</v>
      </c>
      <c r="C55" s="5">
        <f t="shared" si="2"/>
        <v>10</v>
      </c>
      <c r="D55" s="5">
        <f t="shared" si="3"/>
        <v>1</v>
      </c>
    </row>
    <row r="56" spans="1:4" ht="12.75">
      <c r="A56" s="24">
        <v>46</v>
      </c>
      <c r="B56" s="25" t="s">
        <v>64</v>
      </c>
      <c r="C56" s="5">
        <f t="shared" si="2"/>
        <v>10</v>
      </c>
      <c r="D56" s="5">
        <f t="shared" si="3"/>
        <v>1</v>
      </c>
    </row>
    <row r="57" spans="1:4" ht="12.75">
      <c r="A57" s="24">
        <v>85</v>
      </c>
      <c r="B57" s="25" t="s">
        <v>282</v>
      </c>
      <c r="C57" s="5">
        <f t="shared" si="2"/>
        <v>10</v>
      </c>
      <c r="D57" s="5">
        <f t="shared" si="3"/>
        <v>1</v>
      </c>
    </row>
    <row r="58" spans="1:4" ht="12.75">
      <c r="A58" s="24">
        <v>93</v>
      </c>
      <c r="B58" s="25" t="s">
        <v>297</v>
      </c>
      <c r="C58" s="5">
        <f t="shared" si="2"/>
        <v>10</v>
      </c>
      <c r="D58" s="5">
        <f t="shared" si="3"/>
        <v>1</v>
      </c>
    </row>
    <row r="59" spans="1:4" ht="12.75">
      <c r="A59" s="24">
        <v>148</v>
      </c>
      <c r="B59" s="25" t="s">
        <v>274</v>
      </c>
      <c r="C59" s="5">
        <f t="shared" si="2"/>
        <v>10</v>
      </c>
      <c r="D59" s="5">
        <f t="shared" si="3"/>
        <v>1</v>
      </c>
    </row>
    <row r="60" spans="1:4" ht="12.75">
      <c r="A60" s="24">
        <v>10</v>
      </c>
      <c r="B60" s="25" t="s">
        <v>288</v>
      </c>
      <c r="C60" s="5">
        <f t="shared" si="2"/>
        <v>9</v>
      </c>
      <c r="D60" s="5">
        <f t="shared" si="3"/>
        <v>3</v>
      </c>
    </row>
    <row r="61" spans="1:4" ht="12.75">
      <c r="A61" s="24">
        <v>174</v>
      </c>
      <c r="B61" s="25" t="s">
        <v>294</v>
      </c>
      <c r="C61" s="5">
        <f t="shared" si="2"/>
        <v>9</v>
      </c>
      <c r="D61" s="5">
        <f t="shared" si="3"/>
        <v>6</v>
      </c>
    </row>
    <row r="62" spans="1:4" ht="12.75">
      <c r="A62" s="24">
        <v>14</v>
      </c>
      <c r="B62" s="25" t="s">
        <v>263</v>
      </c>
      <c r="C62" s="5">
        <f t="shared" si="2"/>
        <v>8</v>
      </c>
      <c r="D62" s="5">
        <f t="shared" si="3"/>
        <v>2</v>
      </c>
    </row>
    <row r="63" spans="1:4" ht="12.75">
      <c r="A63" s="24">
        <v>55</v>
      </c>
      <c r="B63" s="25" t="s">
        <v>183</v>
      </c>
      <c r="C63" s="5">
        <f t="shared" si="2"/>
        <v>8</v>
      </c>
      <c r="D63" s="5">
        <f t="shared" si="3"/>
        <v>3</v>
      </c>
    </row>
    <row r="64" spans="1:4" ht="12.75">
      <c r="A64" s="24">
        <v>58</v>
      </c>
      <c r="B64" s="25" t="s">
        <v>260</v>
      </c>
      <c r="C64" s="5">
        <f t="shared" si="2"/>
        <v>8</v>
      </c>
      <c r="D64" s="5">
        <f t="shared" si="3"/>
        <v>3</v>
      </c>
    </row>
    <row r="65" spans="1:4" ht="12.75">
      <c r="A65" s="24">
        <v>183</v>
      </c>
      <c r="B65" s="25" t="s">
        <v>299</v>
      </c>
      <c r="C65" s="5">
        <f t="shared" si="2"/>
        <v>7</v>
      </c>
      <c r="D65" s="5">
        <f t="shared" si="3"/>
        <v>2</v>
      </c>
    </row>
    <row r="66" spans="1:4" ht="12.75">
      <c r="A66" s="24">
        <v>38</v>
      </c>
      <c r="B66" s="13" t="s">
        <v>271</v>
      </c>
      <c r="C66" s="5">
        <f t="shared" si="2"/>
        <v>6</v>
      </c>
      <c r="D66" s="5">
        <f t="shared" si="3"/>
        <v>1</v>
      </c>
    </row>
    <row r="67" spans="1:4" ht="12.75">
      <c r="A67" s="24">
        <v>70</v>
      </c>
      <c r="B67" s="25" t="s">
        <v>291</v>
      </c>
      <c r="C67" s="5">
        <f t="shared" si="2"/>
        <v>6</v>
      </c>
      <c r="D67" s="5">
        <f t="shared" si="3"/>
        <v>1</v>
      </c>
    </row>
    <row r="68" spans="1:4" ht="12.75">
      <c r="A68" s="24">
        <v>74</v>
      </c>
      <c r="B68" s="25" t="s">
        <v>290</v>
      </c>
      <c r="C68" s="5">
        <f t="shared" si="2"/>
        <v>6</v>
      </c>
      <c r="D68" s="5">
        <f t="shared" si="3"/>
        <v>1</v>
      </c>
    </row>
    <row r="69" spans="1:4" ht="12.75">
      <c r="A69" s="24">
        <v>129</v>
      </c>
      <c r="B69" s="25" t="s">
        <v>270</v>
      </c>
      <c r="C69" s="5">
        <f aca="true" t="shared" si="4" ref="C69:C91">SUMIF(player,A69,tpoints)</f>
        <v>6</v>
      </c>
      <c r="D69" s="5">
        <f aca="true" t="shared" si="5" ref="D69:D91">COUNTIF(player,A69)</f>
        <v>1</v>
      </c>
    </row>
    <row r="70" spans="1:4" ht="12.75">
      <c r="A70" s="24">
        <v>152</v>
      </c>
      <c r="B70" s="25" t="s">
        <v>298</v>
      </c>
      <c r="C70" s="5">
        <f t="shared" si="4"/>
        <v>6</v>
      </c>
      <c r="D70" s="5">
        <f t="shared" si="5"/>
        <v>1</v>
      </c>
    </row>
    <row r="71" spans="1:4" ht="12.75">
      <c r="A71" s="24">
        <v>184</v>
      </c>
      <c r="B71" s="25" t="s">
        <v>296</v>
      </c>
      <c r="C71" s="5">
        <f t="shared" si="4"/>
        <v>4</v>
      </c>
      <c r="D71" s="5">
        <f t="shared" si="5"/>
        <v>3</v>
      </c>
    </row>
    <row r="72" spans="1:4" ht="12.75">
      <c r="A72" s="24">
        <v>21</v>
      </c>
      <c r="B72" s="25" t="s">
        <v>284</v>
      </c>
      <c r="C72" s="5">
        <f t="shared" si="4"/>
        <v>3</v>
      </c>
      <c r="D72" s="5">
        <f t="shared" si="5"/>
        <v>3</v>
      </c>
    </row>
    <row r="73" spans="1:4" ht="12.75">
      <c r="A73" s="24">
        <v>100</v>
      </c>
      <c r="B73" s="25" t="s">
        <v>286</v>
      </c>
      <c r="C73" s="5">
        <f t="shared" si="4"/>
        <v>3</v>
      </c>
      <c r="D73" s="5">
        <f t="shared" si="5"/>
        <v>3</v>
      </c>
    </row>
    <row r="74" spans="1:4" ht="12.75">
      <c r="A74" s="24">
        <v>182</v>
      </c>
      <c r="B74" s="25" t="s">
        <v>295</v>
      </c>
      <c r="C74" s="5">
        <f t="shared" si="4"/>
        <v>3</v>
      </c>
      <c r="D74" s="5">
        <f t="shared" si="5"/>
        <v>1</v>
      </c>
    </row>
    <row r="75" spans="1:4" ht="12.75">
      <c r="A75" s="24">
        <v>78</v>
      </c>
      <c r="B75" s="25" t="s">
        <v>276</v>
      </c>
      <c r="C75" s="5">
        <f t="shared" si="4"/>
        <v>2</v>
      </c>
      <c r="D75" s="5">
        <f t="shared" si="5"/>
        <v>1</v>
      </c>
    </row>
    <row r="76" spans="1:4" ht="12.75">
      <c r="A76" s="24">
        <v>123.1</v>
      </c>
      <c r="B76" s="25" t="s">
        <v>292</v>
      </c>
      <c r="C76" s="5">
        <f t="shared" si="4"/>
        <v>2</v>
      </c>
      <c r="D76" s="5">
        <f t="shared" si="5"/>
        <v>1</v>
      </c>
    </row>
    <row r="77" spans="1:4" ht="12.75">
      <c r="A77" s="24">
        <v>145</v>
      </c>
      <c r="B77" s="25" t="s">
        <v>272</v>
      </c>
      <c r="C77" s="5">
        <f t="shared" si="4"/>
        <v>2</v>
      </c>
      <c r="D77" s="5">
        <f t="shared" si="5"/>
        <v>1</v>
      </c>
    </row>
    <row r="78" spans="1:4" ht="12.75">
      <c r="A78" s="24">
        <v>146</v>
      </c>
      <c r="B78" s="25" t="s">
        <v>265</v>
      </c>
      <c r="C78" s="5">
        <f t="shared" si="4"/>
        <v>2</v>
      </c>
      <c r="D78" s="5">
        <f t="shared" si="5"/>
        <v>1</v>
      </c>
    </row>
    <row r="79" spans="1:4" ht="12.75">
      <c r="A79" s="24">
        <v>164</v>
      </c>
      <c r="B79" s="25" t="s">
        <v>283</v>
      </c>
      <c r="C79" s="5">
        <f t="shared" si="4"/>
        <v>2</v>
      </c>
      <c r="D79" s="5">
        <f t="shared" si="5"/>
        <v>1</v>
      </c>
    </row>
    <row r="80" spans="1:4" ht="12.75">
      <c r="A80" s="24">
        <v>22</v>
      </c>
      <c r="B80" s="25" t="s">
        <v>258</v>
      </c>
      <c r="C80" s="5">
        <f t="shared" si="4"/>
        <v>1</v>
      </c>
      <c r="D80" s="5">
        <f t="shared" si="5"/>
        <v>1</v>
      </c>
    </row>
    <row r="81" spans="1:4" ht="12.75">
      <c r="A81" s="24">
        <v>43</v>
      </c>
      <c r="B81" s="25" t="s">
        <v>305</v>
      </c>
      <c r="C81" s="5">
        <f t="shared" si="4"/>
        <v>1</v>
      </c>
      <c r="D81" s="5">
        <f t="shared" si="5"/>
        <v>1</v>
      </c>
    </row>
    <row r="82" spans="1:4" ht="12.75">
      <c r="A82" s="24">
        <v>79</v>
      </c>
      <c r="B82" s="25" t="s">
        <v>252</v>
      </c>
      <c r="C82" s="5">
        <f t="shared" si="4"/>
        <v>1</v>
      </c>
      <c r="D82" s="5">
        <f t="shared" si="5"/>
        <v>1</v>
      </c>
    </row>
    <row r="83" spans="1:4" ht="12.75">
      <c r="A83" s="24">
        <v>91</v>
      </c>
      <c r="B83" s="25" t="s">
        <v>250</v>
      </c>
      <c r="C83" s="5">
        <f t="shared" si="4"/>
        <v>1</v>
      </c>
      <c r="D83" s="5">
        <f t="shared" si="5"/>
        <v>1</v>
      </c>
    </row>
    <row r="84" spans="1:4" ht="12.75">
      <c r="A84" s="24">
        <v>95</v>
      </c>
      <c r="B84" s="25" t="s">
        <v>184</v>
      </c>
      <c r="C84" s="5">
        <f t="shared" si="4"/>
        <v>1</v>
      </c>
      <c r="D84" s="5">
        <f t="shared" si="5"/>
        <v>1</v>
      </c>
    </row>
    <row r="85" spans="1:4" ht="12.75">
      <c r="A85" s="24">
        <v>123</v>
      </c>
      <c r="B85" s="25" t="s">
        <v>281</v>
      </c>
      <c r="C85" s="5">
        <f t="shared" si="4"/>
        <v>1</v>
      </c>
      <c r="D85" s="5">
        <f t="shared" si="5"/>
        <v>1</v>
      </c>
    </row>
    <row r="86" spans="1:4" ht="12.75">
      <c r="A86" s="24">
        <v>124</v>
      </c>
      <c r="B86" s="25" t="s">
        <v>256</v>
      </c>
      <c r="C86" s="5">
        <f t="shared" si="4"/>
        <v>1</v>
      </c>
      <c r="D86" s="5">
        <f t="shared" si="5"/>
        <v>1</v>
      </c>
    </row>
    <row r="87" spans="1:4" ht="12.75">
      <c r="A87" s="24">
        <v>128</v>
      </c>
      <c r="B87" s="25" t="s">
        <v>277</v>
      </c>
      <c r="C87" s="5">
        <f t="shared" si="4"/>
        <v>1</v>
      </c>
      <c r="D87" s="5">
        <f t="shared" si="5"/>
        <v>1</v>
      </c>
    </row>
    <row r="88" spans="1:4" ht="12.75">
      <c r="A88" s="24">
        <v>154</v>
      </c>
      <c r="B88" s="25" t="s">
        <v>273</v>
      </c>
      <c r="C88" s="5">
        <f t="shared" si="4"/>
        <v>1</v>
      </c>
      <c r="D88" s="5">
        <f t="shared" si="5"/>
        <v>1</v>
      </c>
    </row>
    <row r="89" spans="1:4" ht="12.75">
      <c r="A89" s="24">
        <v>181</v>
      </c>
      <c r="B89" s="25" t="s">
        <v>293</v>
      </c>
      <c r="C89" s="5">
        <f t="shared" si="4"/>
        <v>1</v>
      </c>
      <c r="D89" s="5">
        <f t="shared" si="5"/>
        <v>1</v>
      </c>
    </row>
    <row r="90" spans="1:4" ht="12.75">
      <c r="A90" s="24">
        <v>1</v>
      </c>
      <c r="B90" s="25" t="s">
        <v>188</v>
      </c>
      <c r="C90" s="5">
        <f t="shared" si="4"/>
        <v>0</v>
      </c>
      <c r="D90" s="5">
        <f t="shared" si="5"/>
        <v>0</v>
      </c>
    </row>
    <row r="91" spans="1:4" ht="12.75">
      <c r="A91" s="2" t="s">
        <v>54</v>
      </c>
      <c r="B91" t="str">
        <f>A91&amp;" "&amp;C91</f>
        <v>END 0</v>
      </c>
      <c r="C91" s="5">
        <f t="shared" si="4"/>
        <v>0</v>
      </c>
      <c r="D91" s="5">
        <f t="shared" si="5"/>
        <v>0</v>
      </c>
    </row>
  </sheetData>
  <printOptions/>
  <pageMargins left="0.75" right="0.75" top="1" bottom="1" header="0.5" footer="0.5"/>
  <pageSetup horizontalDpi="96" verticalDpi="96" orientation="portrait" r:id="rId1"/>
</worksheet>
</file>

<file path=xl/worksheets/sheet2.xml><?xml version="1.0" encoding="utf-8"?>
<worksheet xmlns="http://schemas.openxmlformats.org/spreadsheetml/2006/main" xmlns:r="http://schemas.openxmlformats.org/officeDocument/2006/relationships">
  <dimension ref="A1:N353"/>
  <sheetViews>
    <sheetView workbookViewId="0" topLeftCell="A1">
      <pane ySplit="8" topLeftCell="BM9" activePane="bottomLeft" state="frozen"/>
      <selection pane="topLeft" activeCell="A1" sqref="A1"/>
      <selection pane="bottomLeft" activeCell="D190" sqref="D190"/>
    </sheetView>
  </sheetViews>
  <sheetFormatPr defaultColWidth="9.140625" defaultRowHeight="12.75"/>
  <cols>
    <col min="4" max="4" width="16.8515625" style="0" bestFit="1" customWidth="1"/>
    <col min="5" max="5" width="13.8515625" style="0" bestFit="1" customWidth="1"/>
  </cols>
  <sheetData>
    <row r="1" ht="12.75">
      <c r="A1" t="s">
        <v>9</v>
      </c>
    </row>
    <row r="2" ht="12.75">
      <c r="A2" s="13" t="s">
        <v>193</v>
      </c>
    </row>
    <row r="3" ht="12.75">
      <c r="A3" s="15" t="s">
        <v>154</v>
      </c>
    </row>
    <row r="4" ht="12.75">
      <c r="A4" s="13" t="s">
        <v>177</v>
      </c>
    </row>
    <row r="5" ht="12.75">
      <c r="A5" s="13" t="s">
        <v>192</v>
      </c>
    </row>
    <row r="7" spans="2:8" ht="12.75">
      <c r="B7">
        <f>COUNT(player)</f>
        <v>344</v>
      </c>
      <c r="H7">
        <f>SUM(H9:H353)</f>
        <v>1645</v>
      </c>
    </row>
    <row r="8" spans="1:14" ht="12.75">
      <c r="A8" s="1" t="s">
        <v>39</v>
      </c>
      <c r="B8" s="1" t="s">
        <v>49</v>
      </c>
      <c r="C8" s="1" t="s">
        <v>48</v>
      </c>
      <c r="D8" s="6" t="s">
        <v>46</v>
      </c>
      <c r="E8" s="6" t="s">
        <v>8</v>
      </c>
      <c r="F8" s="6" t="s">
        <v>0</v>
      </c>
      <c r="G8" s="6" t="s">
        <v>7</v>
      </c>
      <c r="H8" s="6" t="s">
        <v>6</v>
      </c>
      <c r="I8" s="11" t="s">
        <v>174</v>
      </c>
      <c r="J8" s="6" t="s">
        <v>176</v>
      </c>
      <c r="K8" s="6" t="s">
        <v>178</v>
      </c>
      <c r="L8" s="11" t="s">
        <v>175</v>
      </c>
      <c r="M8" s="6" t="s">
        <v>51</v>
      </c>
      <c r="N8" s="6" t="s">
        <v>50</v>
      </c>
    </row>
    <row r="9" spans="1:14" ht="12.75">
      <c r="A9" s="2">
        <v>11.01</v>
      </c>
      <c r="B9" s="2">
        <v>6</v>
      </c>
      <c r="C9" s="2">
        <v>1</v>
      </c>
      <c r="D9" s="4" t="str">
        <f aca="true" t="shared" si="0" ref="D9:D72">VLOOKUP(B9,players,2,0)</f>
        <v>Kieran Bartley</v>
      </c>
      <c r="E9" s="4" t="str">
        <f aca="true" t="shared" si="1" ref="E9:E72">VLOOKUP($A9,played,4,0)</f>
        <v>Brass</v>
      </c>
      <c r="F9" s="5">
        <f aca="true" t="shared" si="2" ref="F9:F72">VLOOKUP($A9,played,2,0)</f>
        <v>3</v>
      </c>
      <c r="G9" s="5">
        <f aca="true" t="shared" si="3" ref="G9:G72">VLOOKUP($A9,played,5,0)</f>
        <v>1</v>
      </c>
      <c r="H9" s="5">
        <f aca="true" t="shared" si="4" ref="H9:H72">VLOOKUP(VLOOKUP($A9,played,3,0),points,2+C9,0)</f>
        <v>10</v>
      </c>
      <c r="I9" s="12">
        <v>1</v>
      </c>
      <c r="J9" s="5">
        <f aca="true" t="shared" si="5" ref="J9:J72">IF(G8="Day",1,IF((B9+INT(A9)/100)=(B8+INT(A8)/100),0,1))</f>
        <v>1</v>
      </c>
      <c r="K9" s="5">
        <f aca="true" t="shared" si="6" ref="K9:K72">H9*I9</f>
        <v>10</v>
      </c>
      <c r="L9" s="12">
        <v>1</v>
      </c>
      <c r="M9" s="5">
        <f>IF(G4="Day",1,IF((B9+G9/10)=(B4+G4/10),0,1))</f>
        <v>1</v>
      </c>
      <c r="N9" s="5">
        <f aca="true" t="shared" si="7" ref="N9:N72">K9*L9</f>
        <v>10</v>
      </c>
    </row>
    <row r="10" spans="1:14" ht="12.75">
      <c r="A10" s="2">
        <v>6.03</v>
      </c>
      <c r="B10" s="2">
        <v>8</v>
      </c>
      <c r="C10" s="2">
        <v>1</v>
      </c>
      <c r="D10" s="4" t="str">
        <f t="shared" si="0"/>
        <v>Kathy Stroh</v>
      </c>
      <c r="E10" s="4" t="str">
        <f t="shared" si="1"/>
        <v>Small World</v>
      </c>
      <c r="F10" s="5">
        <f t="shared" si="2"/>
        <v>3</v>
      </c>
      <c r="G10" s="5">
        <f t="shared" si="3"/>
        <v>1</v>
      </c>
      <c r="H10" s="5">
        <f t="shared" si="4"/>
        <v>10</v>
      </c>
      <c r="I10" s="12">
        <v>1</v>
      </c>
      <c r="J10" s="5">
        <f t="shared" si="5"/>
        <v>1</v>
      </c>
      <c r="K10" s="5">
        <f t="shared" si="6"/>
        <v>10</v>
      </c>
      <c r="L10" s="12">
        <v>1</v>
      </c>
      <c r="M10" s="5">
        <f aca="true" t="shared" si="8" ref="M10:M73">IF(G5="Day",1,IF((B10+G10/10)=(B5+G5/10),0,1))</f>
        <v>1</v>
      </c>
      <c r="N10" s="5">
        <f t="shared" si="7"/>
        <v>10</v>
      </c>
    </row>
    <row r="11" spans="1:14" ht="12.75">
      <c r="A11" s="2">
        <v>14.03</v>
      </c>
      <c r="B11" s="2">
        <v>8</v>
      </c>
      <c r="C11" s="2">
        <v>1</v>
      </c>
      <c r="D11" s="4" t="str">
        <f t="shared" si="0"/>
        <v>Kathy Stroh</v>
      </c>
      <c r="E11" s="4" t="str">
        <f t="shared" si="1"/>
        <v>Stone Age</v>
      </c>
      <c r="F11" s="5">
        <f t="shared" si="2"/>
        <v>4</v>
      </c>
      <c r="G11" s="5">
        <f t="shared" si="3"/>
        <v>1</v>
      </c>
      <c r="H11" s="5">
        <f t="shared" si="4"/>
        <v>10</v>
      </c>
      <c r="I11" s="12">
        <v>1</v>
      </c>
      <c r="J11" s="5">
        <f t="shared" si="5"/>
        <v>1</v>
      </c>
      <c r="K11" s="5">
        <f t="shared" si="6"/>
        <v>10</v>
      </c>
      <c r="L11" s="12">
        <v>1</v>
      </c>
      <c r="M11" s="5">
        <f t="shared" si="8"/>
        <v>1</v>
      </c>
      <c r="N11" s="5">
        <f t="shared" si="7"/>
        <v>10</v>
      </c>
    </row>
    <row r="12" spans="1:14" ht="12.75">
      <c r="A12" s="2">
        <v>15.02</v>
      </c>
      <c r="B12" s="2">
        <v>8</v>
      </c>
      <c r="C12" s="2">
        <v>1</v>
      </c>
      <c r="D12" s="4" t="str">
        <f t="shared" si="0"/>
        <v>Kathy Stroh</v>
      </c>
      <c r="E12" s="4" t="str">
        <f t="shared" si="1"/>
        <v>Merchant of Venus</v>
      </c>
      <c r="F12" s="5">
        <f t="shared" si="2"/>
        <v>3</v>
      </c>
      <c r="G12" s="5">
        <f t="shared" si="3"/>
        <v>1</v>
      </c>
      <c r="H12" s="5">
        <f t="shared" si="4"/>
        <v>10</v>
      </c>
      <c r="I12" s="12">
        <v>1</v>
      </c>
      <c r="J12" s="5">
        <f t="shared" si="5"/>
        <v>1</v>
      </c>
      <c r="K12" s="5">
        <f t="shared" si="6"/>
        <v>10</v>
      </c>
      <c r="L12" s="12">
        <v>1</v>
      </c>
      <c r="M12" s="5">
        <f t="shared" si="8"/>
        <v>1</v>
      </c>
      <c r="N12" s="5">
        <f t="shared" si="7"/>
        <v>10</v>
      </c>
    </row>
    <row r="13" spans="1:14" ht="12.75">
      <c r="A13" s="2">
        <v>31.03</v>
      </c>
      <c r="B13" s="2">
        <v>8</v>
      </c>
      <c r="C13" s="2">
        <v>2</v>
      </c>
      <c r="D13" s="4" t="str">
        <f t="shared" si="0"/>
        <v>Kathy Stroh</v>
      </c>
      <c r="E13" s="4" t="str">
        <f t="shared" si="1"/>
        <v>Race for the Galaxy</v>
      </c>
      <c r="F13" s="5">
        <f t="shared" si="2"/>
        <v>3</v>
      </c>
      <c r="G13" s="5">
        <f t="shared" si="3"/>
        <v>2</v>
      </c>
      <c r="H13" s="5">
        <f t="shared" si="4"/>
        <v>6</v>
      </c>
      <c r="I13" s="12">
        <v>1</v>
      </c>
      <c r="J13" s="5">
        <f t="shared" si="5"/>
        <v>1</v>
      </c>
      <c r="K13" s="5">
        <f t="shared" si="6"/>
        <v>6</v>
      </c>
      <c r="L13" s="12">
        <v>1</v>
      </c>
      <c r="M13" s="5">
        <f t="shared" si="8"/>
        <v>1</v>
      </c>
      <c r="N13" s="5">
        <f t="shared" si="7"/>
        <v>6</v>
      </c>
    </row>
    <row r="14" spans="1:14" ht="12.75">
      <c r="A14" s="2">
        <v>15.01</v>
      </c>
      <c r="B14" s="2">
        <v>9</v>
      </c>
      <c r="C14" s="2">
        <v>1</v>
      </c>
      <c r="D14" s="4" t="str">
        <f t="shared" si="0"/>
        <v>Bill Navolis</v>
      </c>
      <c r="E14" s="4" t="str">
        <f t="shared" si="1"/>
        <v>Merchant of Venus</v>
      </c>
      <c r="F14" s="5">
        <f t="shared" si="2"/>
        <v>3</v>
      </c>
      <c r="G14" s="5">
        <f t="shared" si="3"/>
        <v>1</v>
      </c>
      <c r="H14" s="5">
        <f t="shared" si="4"/>
        <v>10</v>
      </c>
      <c r="I14" s="12">
        <v>1</v>
      </c>
      <c r="J14" s="5">
        <f t="shared" si="5"/>
        <v>1</v>
      </c>
      <c r="K14" s="5">
        <f t="shared" si="6"/>
        <v>10</v>
      </c>
      <c r="L14" s="12">
        <v>1</v>
      </c>
      <c r="M14" s="5">
        <f t="shared" si="8"/>
        <v>1</v>
      </c>
      <c r="N14" s="5">
        <f t="shared" si="7"/>
        <v>10</v>
      </c>
    </row>
    <row r="15" spans="1:14" ht="12.75">
      <c r="A15" s="2">
        <v>6.02</v>
      </c>
      <c r="B15" s="2">
        <v>9</v>
      </c>
      <c r="C15" s="2">
        <v>3</v>
      </c>
      <c r="D15" s="4" t="str">
        <f t="shared" si="0"/>
        <v>Bill Navolis</v>
      </c>
      <c r="E15" s="4" t="str">
        <f t="shared" si="1"/>
        <v>Small World</v>
      </c>
      <c r="F15" s="5">
        <f t="shared" si="2"/>
        <v>4</v>
      </c>
      <c r="G15" s="5">
        <f t="shared" si="3"/>
        <v>1</v>
      </c>
      <c r="H15" s="5">
        <f t="shared" si="4"/>
        <v>2</v>
      </c>
      <c r="I15" s="12">
        <v>1</v>
      </c>
      <c r="J15" s="5">
        <f t="shared" si="5"/>
        <v>1</v>
      </c>
      <c r="K15" s="5">
        <f t="shared" si="6"/>
        <v>2</v>
      </c>
      <c r="L15" s="12">
        <v>1</v>
      </c>
      <c r="M15" s="5">
        <f t="shared" si="8"/>
        <v>1</v>
      </c>
      <c r="N15" s="5">
        <f t="shared" si="7"/>
        <v>2</v>
      </c>
    </row>
    <row r="16" spans="1:14" ht="12.75">
      <c r="A16" s="2">
        <v>31.02</v>
      </c>
      <c r="B16" s="2">
        <v>9</v>
      </c>
      <c r="C16" s="2">
        <v>3</v>
      </c>
      <c r="D16" s="4" t="str">
        <f t="shared" si="0"/>
        <v>Bill Navolis</v>
      </c>
      <c r="E16" s="4" t="str">
        <f t="shared" si="1"/>
        <v>Race for the Galaxy</v>
      </c>
      <c r="F16" s="5">
        <f t="shared" si="2"/>
        <v>3</v>
      </c>
      <c r="G16" s="5">
        <f t="shared" si="3"/>
        <v>2</v>
      </c>
      <c r="H16" s="5">
        <f t="shared" si="4"/>
        <v>1</v>
      </c>
      <c r="I16" s="12">
        <v>1</v>
      </c>
      <c r="J16" s="5">
        <f t="shared" si="5"/>
        <v>1</v>
      </c>
      <c r="K16" s="5">
        <f t="shared" si="6"/>
        <v>1</v>
      </c>
      <c r="L16" s="12">
        <v>1</v>
      </c>
      <c r="M16" s="5">
        <f t="shared" si="8"/>
        <v>1</v>
      </c>
      <c r="N16" s="5">
        <f t="shared" si="7"/>
        <v>1</v>
      </c>
    </row>
    <row r="17" spans="1:14" ht="12.75">
      <c r="A17" s="2">
        <v>25.03</v>
      </c>
      <c r="B17" s="2">
        <v>10</v>
      </c>
      <c r="C17" s="2">
        <v>2</v>
      </c>
      <c r="D17" s="4" t="str">
        <f t="shared" si="0"/>
        <v>Gary Rumden</v>
      </c>
      <c r="E17" s="4" t="str">
        <f t="shared" si="1"/>
        <v>Tzolk'in: The Mayan Calendar</v>
      </c>
      <c r="F17" s="5">
        <f t="shared" si="2"/>
        <v>4</v>
      </c>
      <c r="G17" s="5">
        <f t="shared" si="3"/>
        <v>1</v>
      </c>
      <c r="H17" s="5">
        <f t="shared" si="4"/>
        <v>6</v>
      </c>
      <c r="I17" s="12">
        <v>1</v>
      </c>
      <c r="J17" s="5">
        <f t="shared" si="5"/>
        <v>1</v>
      </c>
      <c r="K17" s="5">
        <f t="shared" si="6"/>
        <v>6</v>
      </c>
      <c r="L17" s="12">
        <v>1</v>
      </c>
      <c r="M17" s="5">
        <f t="shared" si="8"/>
        <v>1</v>
      </c>
      <c r="N17" s="5">
        <f t="shared" si="7"/>
        <v>6</v>
      </c>
    </row>
    <row r="18" spans="1:14" ht="12.75">
      <c r="A18" s="2">
        <v>19.02</v>
      </c>
      <c r="B18" s="2">
        <v>10</v>
      </c>
      <c r="C18" s="2">
        <v>3</v>
      </c>
      <c r="D18" s="4" t="str">
        <f t="shared" si="0"/>
        <v>Gary Rumden</v>
      </c>
      <c r="E18" s="4" t="str">
        <f t="shared" si="1"/>
        <v>Russian Railroads</v>
      </c>
      <c r="F18" s="5">
        <f t="shared" si="2"/>
        <v>4</v>
      </c>
      <c r="G18" s="5">
        <f t="shared" si="3"/>
        <v>1</v>
      </c>
      <c r="H18" s="5">
        <f t="shared" si="4"/>
        <v>2</v>
      </c>
      <c r="I18" s="12">
        <v>1</v>
      </c>
      <c r="J18" s="5">
        <f t="shared" si="5"/>
        <v>1</v>
      </c>
      <c r="K18" s="5">
        <f t="shared" si="6"/>
        <v>2</v>
      </c>
      <c r="L18" s="12">
        <v>1</v>
      </c>
      <c r="M18" s="5">
        <f t="shared" si="8"/>
        <v>1</v>
      </c>
      <c r="N18" s="5">
        <f t="shared" si="7"/>
        <v>2</v>
      </c>
    </row>
    <row r="19" spans="1:14" ht="12.75">
      <c r="A19" s="2">
        <v>14.02</v>
      </c>
      <c r="B19" s="2">
        <v>10</v>
      </c>
      <c r="C19" s="2">
        <v>4</v>
      </c>
      <c r="D19" s="4" t="str">
        <f t="shared" si="0"/>
        <v>Gary Rumden</v>
      </c>
      <c r="E19" s="4" t="str">
        <f t="shared" si="1"/>
        <v>Stone Age</v>
      </c>
      <c r="F19" s="5">
        <f t="shared" si="2"/>
        <v>4</v>
      </c>
      <c r="G19" s="5">
        <f t="shared" si="3"/>
        <v>1</v>
      </c>
      <c r="H19" s="5">
        <f t="shared" si="4"/>
        <v>1</v>
      </c>
      <c r="I19" s="12">
        <v>1</v>
      </c>
      <c r="J19" s="5">
        <f t="shared" si="5"/>
        <v>1</v>
      </c>
      <c r="K19" s="5">
        <f t="shared" si="6"/>
        <v>1</v>
      </c>
      <c r="L19" s="12">
        <v>1</v>
      </c>
      <c r="M19" s="5">
        <f t="shared" si="8"/>
        <v>1</v>
      </c>
      <c r="N19" s="5">
        <f t="shared" si="7"/>
        <v>1</v>
      </c>
    </row>
    <row r="20" spans="1:14" ht="12.75">
      <c r="A20" s="2">
        <v>25.02</v>
      </c>
      <c r="B20" s="2">
        <v>11</v>
      </c>
      <c r="C20" s="2">
        <v>1</v>
      </c>
      <c r="D20" s="4" t="str">
        <f t="shared" si="0"/>
        <v>Scott Saccenti</v>
      </c>
      <c r="E20" s="4" t="str">
        <f t="shared" si="1"/>
        <v>Tzolk'in: The Mayan Calendar</v>
      </c>
      <c r="F20" s="5">
        <f t="shared" si="2"/>
        <v>3</v>
      </c>
      <c r="G20" s="5">
        <f t="shared" si="3"/>
        <v>1</v>
      </c>
      <c r="H20" s="5">
        <f t="shared" si="4"/>
        <v>10</v>
      </c>
      <c r="I20" s="12">
        <v>1</v>
      </c>
      <c r="J20" s="5">
        <f t="shared" si="5"/>
        <v>1</v>
      </c>
      <c r="K20" s="5">
        <f t="shared" si="6"/>
        <v>10</v>
      </c>
      <c r="L20" s="12">
        <v>1</v>
      </c>
      <c r="M20" s="5">
        <f t="shared" si="8"/>
        <v>1</v>
      </c>
      <c r="N20" s="5">
        <f t="shared" si="7"/>
        <v>10</v>
      </c>
    </row>
    <row r="21" spans="1:14" ht="12.75">
      <c r="A21" s="2">
        <v>3.04</v>
      </c>
      <c r="B21" s="2">
        <v>11</v>
      </c>
      <c r="C21" s="2">
        <v>2</v>
      </c>
      <c r="D21" s="4" t="str">
        <f t="shared" si="0"/>
        <v>Scott Saccenti</v>
      </c>
      <c r="E21" s="4" t="str">
        <f t="shared" si="1"/>
        <v>Thurn and Taxis</v>
      </c>
      <c r="F21" s="5">
        <f t="shared" si="2"/>
        <v>3</v>
      </c>
      <c r="G21" s="5">
        <f t="shared" si="3"/>
        <v>1</v>
      </c>
      <c r="H21" s="5">
        <f t="shared" si="4"/>
        <v>6</v>
      </c>
      <c r="I21" s="12">
        <v>1</v>
      </c>
      <c r="J21" s="5">
        <f t="shared" si="5"/>
        <v>1</v>
      </c>
      <c r="K21" s="5">
        <f t="shared" si="6"/>
        <v>6</v>
      </c>
      <c r="L21" s="12">
        <v>1</v>
      </c>
      <c r="M21" s="5">
        <f t="shared" si="8"/>
        <v>1</v>
      </c>
      <c r="N21" s="5">
        <f t="shared" si="7"/>
        <v>6</v>
      </c>
    </row>
    <row r="22" spans="1:14" ht="12.75">
      <c r="A22" s="2">
        <v>8.02</v>
      </c>
      <c r="B22" s="2">
        <v>11</v>
      </c>
      <c r="C22" s="2">
        <v>2</v>
      </c>
      <c r="D22" s="4" t="str">
        <f t="shared" si="0"/>
        <v>Scott Saccenti</v>
      </c>
      <c r="E22" s="4" t="str">
        <f t="shared" si="1"/>
        <v>Village</v>
      </c>
      <c r="F22" s="5">
        <f t="shared" si="2"/>
        <v>4</v>
      </c>
      <c r="G22" s="5">
        <f t="shared" si="3"/>
        <v>1</v>
      </c>
      <c r="H22" s="5">
        <f t="shared" si="4"/>
        <v>6</v>
      </c>
      <c r="I22" s="12">
        <v>1</v>
      </c>
      <c r="J22" s="5">
        <f t="shared" si="5"/>
        <v>1</v>
      </c>
      <c r="K22" s="5">
        <f t="shared" si="6"/>
        <v>6</v>
      </c>
      <c r="L22" s="12">
        <v>1</v>
      </c>
      <c r="M22" s="5">
        <f t="shared" si="8"/>
        <v>1</v>
      </c>
      <c r="N22" s="5">
        <f t="shared" si="7"/>
        <v>6</v>
      </c>
    </row>
    <row r="23" spans="1:14" ht="12.75">
      <c r="A23" s="2">
        <v>14.04</v>
      </c>
      <c r="B23" s="2">
        <v>11</v>
      </c>
      <c r="C23" s="2">
        <v>2</v>
      </c>
      <c r="D23" s="4" t="str">
        <f t="shared" si="0"/>
        <v>Scott Saccenti</v>
      </c>
      <c r="E23" s="4" t="str">
        <f t="shared" si="1"/>
        <v>Stone Age</v>
      </c>
      <c r="F23" s="5">
        <f t="shared" si="2"/>
        <v>4</v>
      </c>
      <c r="G23" s="5">
        <f t="shared" si="3"/>
        <v>1</v>
      </c>
      <c r="H23" s="5">
        <f t="shared" si="4"/>
        <v>6</v>
      </c>
      <c r="I23" s="12">
        <v>1</v>
      </c>
      <c r="J23" s="5">
        <f t="shared" si="5"/>
        <v>1</v>
      </c>
      <c r="K23" s="5">
        <f t="shared" si="6"/>
        <v>6</v>
      </c>
      <c r="L23" s="12">
        <v>1</v>
      </c>
      <c r="M23" s="5">
        <f t="shared" si="8"/>
        <v>1</v>
      </c>
      <c r="N23" s="5">
        <f t="shared" si="7"/>
        <v>6</v>
      </c>
    </row>
    <row r="24" spans="1:14" ht="12.75">
      <c r="A24" s="2">
        <v>19.01</v>
      </c>
      <c r="B24" s="2">
        <v>11</v>
      </c>
      <c r="C24" s="2">
        <v>2</v>
      </c>
      <c r="D24" s="4" t="str">
        <f t="shared" si="0"/>
        <v>Scott Saccenti</v>
      </c>
      <c r="E24" s="4" t="str">
        <f t="shared" si="1"/>
        <v>Russian Railroads</v>
      </c>
      <c r="F24" s="5">
        <f t="shared" si="2"/>
        <v>4</v>
      </c>
      <c r="G24" s="5">
        <f t="shared" si="3"/>
        <v>1</v>
      </c>
      <c r="H24" s="5">
        <f t="shared" si="4"/>
        <v>6</v>
      </c>
      <c r="I24" s="12">
        <v>1</v>
      </c>
      <c r="J24" s="5">
        <f t="shared" si="5"/>
        <v>1</v>
      </c>
      <c r="K24" s="5">
        <f t="shared" si="6"/>
        <v>6</v>
      </c>
      <c r="L24" s="12">
        <v>1</v>
      </c>
      <c r="M24" s="5">
        <f t="shared" si="8"/>
        <v>1</v>
      </c>
      <c r="N24" s="5">
        <f t="shared" si="7"/>
        <v>6</v>
      </c>
    </row>
    <row r="25" spans="1:14" ht="12.75">
      <c r="A25" s="2">
        <v>27.04</v>
      </c>
      <c r="B25" s="2">
        <v>11</v>
      </c>
      <c r="C25" s="2">
        <v>1</v>
      </c>
      <c r="D25" s="4" t="str">
        <f t="shared" si="0"/>
        <v>Scott Saccenti</v>
      </c>
      <c r="E25" s="4" t="str">
        <f t="shared" si="1"/>
        <v>Lost Cities</v>
      </c>
      <c r="F25" s="5">
        <f t="shared" si="2"/>
        <v>2</v>
      </c>
      <c r="G25" s="5">
        <f t="shared" si="3"/>
        <v>1</v>
      </c>
      <c r="H25" s="5">
        <f t="shared" si="4"/>
        <v>6</v>
      </c>
      <c r="I25" s="12">
        <v>1</v>
      </c>
      <c r="J25" s="5">
        <f t="shared" si="5"/>
        <v>1</v>
      </c>
      <c r="K25" s="5">
        <f t="shared" si="6"/>
        <v>6</v>
      </c>
      <c r="L25" s="12">
        <v>0</v>
      </c>
      <c r="M25" s="5">
        <f t="shared" si="8"/>
        <v>0</v>
      </c>
      <c r="N25" s="5">
        <f t="shared" si="7"/>
        <v>0</v>
      </c>
    </row>
    <row r="26" spans="1:14" ht="12.75">
      <c r="A26" s="2">
        <v>36.03</v>
      </c>
      <c r="B26" s="2">
        <v>11</v>
      </c>
      <c r="C26" s="2">
        <v>2</v>
      </c>
      <c r="D26" s="4" t="str">
        <f t="shared" si="0"/>
        <v>Scott Saccenti</v>
      </c>
      <c r="E26" s="4" t="str">
        <f t="shared" si="1"/>
        <v>Carcassonne</v>
      </c>
      <c r="F26" s="5">
        <f t="shared" si="2"/>
        <v>4</v>
      </c>
      <c r="G26" s="5">
        <f t="shared" si="3"/>
        <v>2</v>
      </c>
      <c r="H26" s="5">
        <f t="shared" si="4"/>
        <v>6</v>
      </c>
      <c r="I26" s="12">
        <v>1</v>
      </c>
      <c r="J26" s="5">
        <f t="shared" si="5"/>
        <v>1</v>
      </c>
      <c r="K26" s="5">
        <f t="shared" si="6"/>
        <v>6</v>
      </c>
      <c r="L26" s="12">
        <v>1</v>
      </c>
      <c r="M26" s="5">
        <f t="shared" si="8"/>
        <v>1</v>
      </c>
      <c r="N26" s="5">
        <f t="shared" si="7"/>
        <v>6</v>
      </c>
    </row>
    <row r="27" spans="1:14" ht="12.75">
      <c r="A27" s="2">
        <v>28.01</v>
      </c>
      <c r="B27" s="2">
        <v>11</v>
      </c>
      <c r="C27" s="2">
        <v>4</v>
      </c>
      <c r="D27" s="4" t="str">
        <f t="shared" si="0"/>
        <v>Scott Saccenti</v>
      </c>
      <c r="E27" s="4" t="str">
        <f t="shared" si="1"/>
        <v>Egizia</v>
      </c>
      <c r="F27" s="5">
        <f t="shared" si="2"/>
        <v>4</v>
      </c>
      <c r="G27" s="5">
        <f t="shared" si="3"/>
        <v>2</v>
      </c>
      <c r="H27" s="5">
        <f t="shared" si="4"/>
        <v>1</v>
      </c>
      <c r="I27" s="12">
        <v>1</v>
      </c>
      <c r="J27" s="5">
        <f t="shared" si="5"/>
        <v>1</v>
      </c>
      <c r="K27" s="5">
        <f t="shared" si="6"/>
        <v>1</v>
      </c>
      <c r="L27" s="12">
        <v>1</v>
      </c>
      <c r="M27" s="5">
        <f t="shared" si="8"/>
        <v>1</v>
      </c>
      <c r="N27" s="5">
        <f t="shared" si="7"/>
        <v>1</v>
      </c>
    </row>
    <row r="28" spans="1:14" ht="12.75">
      <c r="A28" s="2">
        <v>31.01</v>
      </c>
      <c r="B28" s="2">
        <v>11</v>
      </c>
      <c r="C28" s="2">
        <v>4</v>
      </c>
      <c r="D28" s="4" t="str">
        <f t="shared" si="0"/>
        <v>Scott Saccenti</v>
      </c>
      <c r="E28" s="4" t="str">
        <f t="shared" si="1"/>
        <v>Race for the Galaxy</v>
      </c>
      <c r="F28" s="5">
        <f t="shared" si="2"/>
        <v>4</v>
      </c>
      <c r="G28" s="5">
        <f t="shared" si="3"/>
        <v>2</v>
      </c>
      <c r="H28" s="5">
        <f t="shared" si="4"/>
        <v>1</v>
      </c>
      <c r="I28" s="12">
        <v>1</v>
      </c>
      <c r="J28" s="5">
        <f t="shared" si="5"/>
        <v>1</v>
      </c>
      <c r="K28" s="5">
        <f t="shared" si="6"/>
        <v>1</v>
      </c>
      <c r="L28" s="12">
        <v>1</v>
      </c>
      <c r="M28" s="5">
        <f t="shared" si="8"/>
        <v>1</v>
      </c>
      <c r="N28" s="5">
        <f t="shared" si="7"/>
        <v>1</v>
      </c>
    </row>
    <row r="29" spans="1:14" ht="12.75">
      <c r="A29" s="2">
        <v>23.01</v>
      </c>
      <c r="B29" s="2">
        <v>12</v>
      </c>
      <c r="C29" s="2">
        <v>2</v>
      </c>
      <c r="D29" s="4" t="str">
        <f t="shared" si="0"/>
        <v>Randy Hoffman</v>
      </c>
      <c r="E29" s="4" t="str">
        <f t="shared" si="1"/>
        <v>Terra Mystica</v>
      </c>
      <c r="F29" s="5">
        <f t="shared" si="2"/>
        <v>3</v>
      </c>
      <c r="G29" s="5">
        <f t="shared" si="3"/>
        <v>1</v>
      </c>
      <c r="H29" s="5">
        <f t="shared" si="4"/>
        <v>6</v>
      </c>
      <c r="I29" s="12">
        <v>1</v>
      </c>
      <c r="J29" s="5">
        <f t="shared" si="5"/>
        <v>1</v>
      </c>
      <c r="K29" s="5">
        <f t="shared" si="6"/>
        <v>6</v>
      </c>
      <c r="L29" s="12">
        <v>1</v>
      </c>
      <c r="M29" s="5">
        <f t="shared" si="8"/>
        <v>1</v>
      </c>
      <c r="N29" s="5">
        <f t="shared" si="7"/>
        <v>6</v>
      </c>
    </row>
    <row r="30" spans="1:14" ht="12.75">
      <c r="A30" s="2">
        <v>6.02</v>
      </c>
      <c r="B30" s="2">
        <v>12</v>
      </c>
      <c r="C30" s="2">
        <v>4</v>
      </c>
      <c r="D30" s="4" t="str">
        <f t="shared" si="0"/>
        <v>Randy Hoffman</v>
      </c>
      <c r="E30" s="4" t="str">
        <f t="shared" si="1"/>
        <v>Small World</v>
      </c>
      <c r="F30" s="5">
        <f t="shared" si="2"/>
        <v>4</v>
      </c>
      <c r="G30" s="5">
        <f t="shared" si="3"/>
        <v>1</v>
      </c>
      <c r="H30" s="5">
        <f t="shared" si="4"/>
        <v>1</v>
      </c>
      <c r="I30" s="12">
        <v>1</v>
      </c>
      <c r="J30" s="5">
        <f t="shared" si="5"/>
        <v>1</v>
      </c>
      <c r="K30" s="5">
        <f t="shared" si="6"/>
        <v>1</v>
      </c>
      <c r="L30" s="12">
        <v>1</v>
      </c>
      <c r="M30" s="5">
        <f t="shared" si="8"/>
        <v>1</v>
      </c>
      <c r="N30" s="5">
        <f t="shared" si="7"/>
        <v>1</v>
      </c>
    </row>
    <row r="31" spans="1:14" ht="12.75">
      <c r="A31" s="2">
        <v>16.02</v>
      </c>
      <c r="B31" s="2">
        <v>12</v>
      </c>
      <c r="C31" s="2">
        <v>4</v>
      </c>
      <c r="D31" s="4" t="str">
        <f t="shared" si="0"/>
        <v>Randy Hoffman</v>
      </c>
      <c r="E31" s="4" t="str">
        <f t="shared" si="1"/>
        <v>Castles of Burgundy</v>
      </c>
      <c r="F31" s="5">
        <f t="shared" si="2"/>
        <v>4</v>
      </c>
      <c r="G31" s="5">
        <f t="shared" si="3"/>
        <v>1</v>
      </c>
      <c r="H31" s="5">
        <f t="shared" si="4"/>
        <v>1</v>
      </c>
      <c r="I31" s="12">
        <v>1</v>
      </c>
      <c r="J31" s="5">
        <f t="shared" si="5"/>
        <v>1</v>
      </c>
      <c r="K31" s="5">
        <f t="shared" si="6"/>
        <v>1</v>
      </c>
      <c r="L31" s="12">
        <v>1</v>
      </c>
      <c r="M31" s="5">
        <f t="shared" si="8"/>
        <v>1</v>
      </c>
      <c r="N31" s="5">
        <f t="shared" si="7"/>
        <v>1</v>
      </c>
    </row>
    <row r="32" spans="1:14" ht="12.75">
      <c r="A32" s="2">
        <v>26.02</v>
      </c>
      <c r="B32" s="2">
        <v>12</v>
      </c>
      <c r="C32" s="2">
        <v>3</v>
      </c>
      <c r="D32" s="4" t="str">
        <f t="shared" si="0"/>
        <v>Randy Hoffman</v>
      </c>
      <c r="E32" s="4" t="str">
        <f t="shared" si="1"/>
        <v>Innovation</v>
      </c>
      <c r="F32" s="5">
        <f t="shared" si="2"/>
        <v>3</v>
      </c>
      <c r="G32" s="5">
        <f t="shared" si="3"/>
        <v>1</v>
      </c>
      <c r="H32" s="5">
        <f t="shared" si="4"/>
        <v>1</v>
      </c>
      <c r="I32" s="12">
        <v>1</v>
      </c>
      <c r="J32" s="5">
        <f t="shared" si="5"/>
        <v>1</v>
      </c>
      <c r="K32" s="5">
        <f t="shared" si="6"/>
        <v>1</v>
      </c>
      <c r="L32" s="12">
        <v>1</v>
      </c>
      <c r="M32" s="5">
        <f t="shared" si="8"/>
        <v>1</v>
      </c>
      <c r="N32" s="5">
        <f t="shared" si="7"/>
        <v>1</v>
      </c>
    </row>
    <row r="33" spans="1:14" ht="12.75">
      <c r="A33" s="2">
        <v>28.01</v>
      </c>
      <c r="B33" s="2">
        <v>12</v>
      </c>
      <c r="C33" s="2">
        <v>2</v>
      </c>
      <c r="D33" s="4" t="str">
        <f t="shared" si="0"/>
        <v>Randy Hoffman</v>
      </c>
      <c r="E33" s="4" t="str">
        <f t="shared" si="1"/>
        <v>Egizia</v>
      </c>
      <c r="F33" s="5">
        <f t="shared" si="2"/>
        <v>4</v>
      </c>
      <c r="G33" s="5">
        <f t="shared" si="3"/>
        <v>2</v>
      </c>
      <c r="H33" s="5">
        <f t="shared" si="4"/>
        <v>6</v>
      </c>
      <c r="I33" s="12">
        <v>1</v>
      </c>
      <c r="J33" s="5">
        <f t="shared" si="5"/>
        <v>1</v>
      </c>
      <c r="K33" s="5">
        <f t="shared" si="6"/>
        <v>6</v>
      </c>
      <c r="L33" s="12">
        <v>1</v>
      </c>
      <c r="M33" s="5">
        <f t="shared" si="8"/>
        <v>1</v>
      </c>
      <c r="N33" s="5">
        <f t="shared" si="7"/>
        <v>6</v>
      </c>
    </row>
    <row r="34" spans="1:14" ht="12.75">
      <c r="A34" s="2">
        <v>34.04</v>
      </c>
      <c r="B34" s="2">
        <v>12</v>
      </c>
      <c r="C34" s="2">
        <v>2</v>
      </c>
      <c r="D34" s="4" t="str">
        <f t="shared" si="0"/>
        <v>Randy Hoffman</v>
      </c>
      <c r="E34" s="4" t="str">
        <f t="shared" si="1"/>
        <v>7 Wonders</v>
      </c>
      <c r="F34" s="5">
        <f t="shared" si="2"/>
        <v>5</v>
      </c>
      <c r="G34" s="5">
        <f t="shared" si="3"/>
        <v>2</v>
      </c>
      <c r="H34" s="5">
        <f t="shared" si="4"/>
        <v>6</v>
      </c>
      <c r="I34" s="12">
        <v>1</v>
      </c>
      <c r="J34" s="5">
        <f t="shared" si="5"/>
        <v>1</v>
      </c>
      <c r="K34" s="5">
        <f t="shared" si="6"/>
        <v>6</v>
      </c>
      <c r="L34" s="12">
        <v>1</v>
      </c>
      <c r="M34" s="5">
        <f t="shared" si="8"/>
        <v>1</v>
      </c>
      <c r="N34" s="5">
        <f t="shared" si="7"/>
        <v>6</v>
      </c>
    </row>
    <row r="35" spans="1:14" ht="12.75">
      <c r="A35" s="2">
        <v>33.01</v>
      </c>
      <c r="B35" s="2">
        <v>12</v>
      </c>
      <c r="C35" s="2">
        <v>3</v>
      </c>
      <c r="D35" s="4" t="str">
        <f t="shared" si="0"/>
        <v>Randy Hoffman</v>
      </c>
      <c r="E35" s="4" t="str">
        <f t="shared" si="1"/>
        <v>Trains</v>
      </c>
      <c r="F35" s="5">
        <f t="shared" si="2"/>
        <v>4</v>
      </c>
      <c r="G35" s="5">
        <f t="shared" si="3"/>
        <v>2</v>
      </c>
      <c r="H35" s="5">
        <f t="shared" si="4"/>
        <v>2</v>
      </c>
      <c r="I35" s="12">
        <v>1</v>
      </c>
      <c r="J35" s="5">
        <f t="shared" si="5"/>
        <v>1</v>
      </c>
      <c r="K35" s="5">
        <f t="shared" si="6"/>
        <v>2</v>
      </c>
      <c r="L35" s="12">
        <v>1</v>
      </c>
      <c r="M35" s="5">
        <f t="shared" si="8"/>
        <v>1</v>
      </c>
      <c r="N35" s="5">
        <f t="shared" si="7"/>
        <v>2</v>
      </c>
    </row>
    <row r="36" spans="1:14" ht="12.75">
      <c r="A36" s="2">
        <v>17.01</v>
      </c>
      <c r="B36" s="2">
        <v>13</v>
      </c>
      <c r="C36" s="2">
        <v>1</v>
      </c>
      <c r="D36" s="4" t="str">
        <f t="shared" si="0"/>
        <v>Brian Stallings</v>
      </c>
      <c r="E36" s="4" t="str">
        <f t="shared" si="1"/>
        <v>Lords of Waterdeep</v>
      </c>
      <c r="F36" s="5">
        <f t="shared" si="2"/>
        <v>4</v>
      </c>
      <c r="G36" s="5">
        <f t="shared" si="3"/>
        <v>1</v>
      </c>
      <c r="H36" s="5">
        <f t="shared" si="4"/>
        <v>10</v>
      </c>
      <c r="I36" s="12">
        <v>1</v>
      </c>
      <c r="J36" s="5">
        <f t="shared" si="5"/>
        <v>1</v>
      </c>
      <c r="K36" s="5">
        <f t="shared" si="6"/>
        <v>10</v>
      </c>
      <c r="L36" s="12">
        <v>1</v>
      </c>
      <c r="M36" s="5">
        <f t="shared" si="8"/>
        <v>1</v>
      </c>
      <c r="N36" s="5">
        <f t="shared" si="7"/>
        <v>10</v>
      </c>
    </row>
    <row r="37" spans="1:14" ht="12.75">
      <c r="A37" s="2">
        <v>21.02</v>
      </c>
      <c r="B37" s="2">
        <v>13</v>
      </c>
      <c r="C37" s="2">
        <v>1</v>
      </c>
      <c r="D37" s="4" t="str">
        <f t="shared" si="0"/>
        <v>Brian Stallings</v>
      </c>
      <c r="E37" s="4" t="str">
        <f t="shared" si="1"/>
        <v>Dominion</v>
      </c>
      <c r="F37" s="5">
        <f t="shared" si="2"/>
        <v>3</v>
      </c>
      <c r="G37" s="5">
        <f t="shared" si="3"/>
        <v>1</v>
      </c>
      <c r="H37" s="5">
        <f t="shared" si="4"/>
        <v>10</v>
      </c>
      <c r="I37" s="12">
        <v>1</v>
      </c>
      <c r="J37" s="5">
        <f t="shared" si="5"/>
        <v>1</v>
      </c>
      <c r="K37" s="5">
        <f t="shared" si="6"/>
        <v>10</v>
      </c>
      <c r="L37" s="12">
        <v>1</v>
      </c>
      <c r="M37" s="5">
        <f t="shared" si="8"/>
        <v>1</v>
      </c>
      <c r="N37" s="5">
        <f t="shared" si="7"/>
        <v>10</v>
      </c>
    </row>
    <row r="38" spans="1:14" ht="12.75">
      <c r="A38" s="2">
        <v>1.01</v>
      </c>
      <c r="B38" s="2">
        <v>13</v>
      </c>
      <c r="C38" s="2">
        <v>2</v>
      </c>
      <c r="D38" s="4" t="str">
        <f t="shared" si="0"/>
        <v>Brian Stallings</v>
      </c>
      <c r="E38" s="4" t="str">
        <f t="shared" si="1"/>
        <v>A Few Acres of Snow</v>
      </c>
      <c r="F38" s="5">
        <f t="shared" si="2"/>
        <v>2</v>
      </c>
      <c r="G38" s="5">
        <f t="shared" si="3"/>
        <v>1</v>
      </c>
      <c r="H38" s="5">
        <f t="shared" si="4"/>
        <v>1</v>
      </c>
      <c r="I38" s="12">
        <v>1</v>
      </c>
      <c r="J38" s="5">
        <f t="shared" si="5"/>
        <v>1</v>
      </c>
      <c r="K38" s="5">
        <f t="shared" si="6"/>
        <v>1</v>
      </c>
      <c r="L38" s="12">
        <v>1</v>
      </c>
      <c r="M38" s="5">
        <f t="shared" si="8"/>
        <v>1</v>
      </c>
      <c r="N38" s="5">
        <f t="shared" si="7"/>
        <v>1</v>
      </c>
    </row>
    <row r="39" spans="1:14" ht="12.75">
      <c r="A39" s="2">
        <v>7.02</v>
      </c>
      <c r="B39" s="2">
        <v>14</v>
      </c>
      <c r="C39" s="2">
        <v>2</v>
      </c>
      <c r="D39" s="4" t="str">
        <f t="shared" si="0"/>
        <v>Scott Butterworth</v>
      </c>
      <c r="E39" s="4" t="str">
        <f t="shared" si="1"/>
        <v>Ticket to Ride</v>
      </c>
      <c r="F39" s="5">
        <f t="shared" si="2"/>
        <v>4</v>
      </c>
      <c r="G39" s="5">
        <f t="shared" si="3"/>
        <v>1</v>
      </c>
      <c r="H39" s="5">
        <f t="shared" si="4"/>
        <v>6</v>
      </c>
      <c r="I39" s="12">
        <v>1</v>
      </c>
      <c r="J39" s="5">
        <f t="shared" si="5"/>
        <v>1</v>
      </c>
      <c r="K39" s="5">
        <f t="shared" si="6"/>
        <v>6</v>
      </c>
      <c r="L39" s="12">
        <v>1</v>
      </c>
      <c r="M39" s="5">
        <f t="shared" si="8"/>
        <v>1</v>
      </c>
      <c r="N39" s="5">
        <f t="shared" si="7"/>
        <v>6</v>
      </c>
    </row>
    <row r="40" spans="1:14" ht="12.75">
      <c r="A40" s="2">
        <v>4.02</v>
      </c>
      <c r="B40" s="2">
        <v>14</v>
      </c>
      <c r="C40" s="2">
        <v>4</v>
      </c>
      <c r="D40" s="4" t="str">
        <f t="shared" si="0"/>
        <v>Scott Butterworth</v>
      </c>
      <c r="E40" s="4" t="str">
        <f t="shared" si="1"/>
        <v>Vegas Showdown</v>
      </c>
      <c r="F40" s="5">
        <f t="shared" si="2"/>
        <v>5</v>
      </c>
      <c r="G40" s="5">
        <f t="shared" si="3"/>
        <v>1</v>
      </c>
      <c r="H40" s="5">
        <f t="shared" si="4"/>
        <v>2</v>
      </c>
      <c r="I40" s="12">
        <v>1</v>
      </c>
      <c r="J40" s="5">
        <f t="shared" si="5"/>
        <v>1</v>
      </c>
      <c r="K40" s="5">
        <f t="shared" si="6"/>
        <v>2</v>
      </c>
      <c r="L40" s="12">
        <v>1</v>
      </c>
      <c r="M40" s="5">
        <f t="shared" si="8"/>
        <v>1</v>
      </c>
      <c r="N40" s="5">
        <f t="shared" si="7"/>
        <v>2</v>
      </c>
    </row>
    <row r="41" spans="1:14" ht="12.75">
      <c r="A41" s="2">
        <v>14.03</v>
      </c>
      <c r="B41" s="2">
        <v>20</v>
      </c>
      <c r="C41" s="2">
        <v>2</v>
      </c>
      <c r="D41" s="4" t="str">
        <f t="shared" si="0"/>
        <v>Pat Onufrak</v>
      </c>
      <c r="E41" s="4" t="str">
        <f t="shared" si="1"/>
        <v>Stone Age</v>
      </c>
      <c r="F41" s="5">
        <f t="shared" si="2"/>
        <v>4</v>
      </c>
      <c r="G41" s="5">
        <f t="shared" si="3"/>
        <v>1</v>
      </c>
      <c r="H41" s="5">
        <f t="shared" si="4"/>
        <v>6</v>
      </c>
      <c r="I41" s="12">
        <v>1</v>
      </c>
      <c r="J41" s="5">
        <f t="shared" si="5"/>
        <v>1</v>
      </c>
      <c r="K41" s="5">
        <f t="shared" si="6"/>
        <v>6</v>
      </c>
      <c r="L41" s="12">
        <v>1</v>
      </c>
      <c r="M41" s="5">
        <f t="shared" si="8"/>
        <v>1</v>
      </c>
      <c r="N41" s="5">
        <f t="shared" si="7"/>
        <v>6</v>
      </c>
    </row>
    <row r="42" spans="1:14" ht="12.75">
      <c r="A42" s="2">
        <v>15.01</v>
      </c>
      <c r="B42" s="2">
        <v>20</v>
      </c>
      <c r="C42" s="2">
        <v>2</v>
      </c>
      <c r="D42" s="4" t="str">
        <f t="shared" si="0"/>
        <v>Pat Onufrak</v>
      </c>
      <c r="E42" s="4" t="str">
        <f t="shared" si="1"/>
        <v>Merchant of Venus</v>
      </c>
      <c r="F42" s="5">
        <f t="shared" si="2"/>
        <v>3</v>
      </c>
      <c r="G42" s="5">
        <f t="shared" si="3"/>
        <v>1</v>
      </c>
      <c r="H42" s="5">
        <f t="shared" si="4"/>
        <v>6</v>
      </c>
      <c r="I42" s="12">
        <v>1</v>
      </c>
      <c r="J42" s="5">
        <f t="shared" si="5"/>
        <v>1</v>
      </c>
      <c r="K42" s="5">
        <f t="shared" si="6"/>
        <v>6</v>
      </c>
      <c r="L42" s="12">
        <v>1</v>
      </c>
      <c r="M42" s="5">
        <f t="shared" si="8"/>
        <v>1</v>
      </c>
      <c r="N42" s="5">
        <f t="shared" si="7"/>
        <v>6</v>
      </c>
    </row>
    <row r="43" spans="1:14" ht="12.75">
      <c r="A43" s="2">
        <v>3.01</v>
      </c>
      <c r="B43" s="2">
        <v>20</v>
      </c>
      <c r="C43" s="2">
        <v>4</v>
      </c>
      <c r="D43" s="4" t="str">
        <f t="shared" si="0"/>
        <v>Pat Onufrak</v>
      </c>
      <c r="E43" s="4" t="str">
        <f t="shared" si="1"/>
        <v>Thurn and Taxis</v>
      </c>
      <c r="F43" s="5">
        <f t="shared" si="2"/>
        <v>4</v>
      </c>
      <c r="G43" s="5">
        <f t="shared" si="3"/>
        <v>1</v>
      </c>
      <c r="H43" s="5">
        <f t="shared" si="4"/>
        <v>1</v>
      </c>
      <c r="I43" s="12">
        <v>1</v>
      </c>
      <c r="J43" s="5">
        <f t="shared" si="5"/>
        <v>1</v>
      </c>
      <c r="K43" s="5">
        <f t="shared" si="6"/>
        <v>1</v>
      </c>
      <c r="L43" s="12">
        <v>1</v>
      </c>
      <c r="M43" s="5">
        <f t="shared" si="8"/>
        <v>1</v>
      </c>
      <c r="N43" s="5">
        <f t="shared" si="7"/>
        <v>1</v>
      </c>
    </row>
    <row r="44" spans="1:14" ht="12.75">
      <c r="A44" s="2">
        <v>7.02</v>
      </c>
      <c r="B44" s="2">
        <v>20</v>
      </c>
      <c r="C44" s="2">
        <v>4</v>
      </c>
      <c r="D44" s="4" t="str">
        <f t="shared" si="0"/>
        <v>Pat Onufrak</v>
      </c>
      <c r="E44" s="4" t="str">
        <f t="shared" si="1"/>
        <v>Ticket to Ride</v>
      </c>
      <c r="F44" s="5">
        <f t="shared" si="2"/>
        <v>4</v>
      </c>
      <c r="G44" s="5">
        <f t="shared" si="3"/>
        <v>1</v>
      </c>
      <c r="H44" s="5">
        <f t="shared" si="4"/>
        <v>1</v>
      </c>
      <c r="I44" s="12">
        <v>1</v>
      </c>
      <c r="J44" s="5">
        <f t="shared" si="5"/>
        <v>1</v>
      </c>
      <c r="K44" s="5">
        <f t="shared" si="6"/>
        <v>1</v>
      </c>
      <c r="L44" s="12">
        <v>1</v>
      </c>
      <c r="M44" s="5">
        <f t="shared" si="8"/>
        <v>1</v>
      </c>
      <c r="N44" s="5">
        <f t="shared" si="7"/>
        <v>1</v>
      </c>
    </row>
    <row r="45" spans="1:14" ht="12.75">
      <c r="A45" s="2">
        <v>22.02</v>
      </c>
      <c r="B45" s="2">
        <v>20</v>
      </c>
      <c r="C45" s="2">
        <v>5</v>
      </c>
      <c r="D45" s="4" t="str">
        <f t="shared" si="0"/>
        <v>Pat Onufrak</v>
      </c>
      <c r="E45" s="4" t="str">
        <f t="shared" si="1"/>
        <v>Power Grid</v>
      </c>
      <c r="F45" s="5">
        <f t="shared" si="2"/>
        <v>5</v>
      </c>
      <c r="G45" s="5">
        <f t="shared" si="3"/>
        <v>1</v>
      </c>
      <c r="H45" s="5">
        <f t="shared" si="4"/>
        <v>1</v>
      </c>
      <c r="I45" s="12">
        <v>1</v>
      </c>
      <c r="J45" s="5">
        <f t="shared" si="5"/>
        <v>1</v>
      </c>
      <c r="K45" s="5">
        <f t="shared" si="6"/>
        <v>1</v>
      </c>
      <c r="L45" s="12">
        <v>1</v>
      </c>
      <c r="M45" s="5">
        <f t="shared" si="8"/>
        <v>1</v>
      </c>
      <c r="N45" s="5">
        <f t="shared" si="7"/>
        <v>1</v>
      </c>
    </row>
    <row r="46" spans="1:14" ht="12.75">
      <c r="A46" s="2">
        <v>29.04</v>
      </c>
      <c r="B46" s="2">
        <v>20</v>
      </c>
      <c r="C46" s="2">
        <v>3</v>
      </c>
      <c r="D46" s="4" t="str">
        <f t="shared" si="0"/>
        <v>Pat Onufrak</v>
      </c>
      <c r="E46" s="4" t="str">
        <f t="shared" si="1"/>
        <v>Puerto Rico</v>
      </c>
      <c r="F46" s="5">
        <f t="shared" si="2"/>
        <v>4</v>
      </c>
      <c r="G46" s="5">
        <f t="shared" si="3"/>
        <v>2</v>
      </c>
      <c r="H46" s="5">
        <f t="shared" si="4"/>
        <v>2</v>
      </c>
      <c r="I46" s="12">
        <v>1</v>
      </c>
      <c r="J46" s="5">
        <f t="shared" si="5"/>
        <v>1</v>
      </c>
      <c r="K46" s="5">
        <f t="shared" si="6"/>
        <v>2</v>
      </c>
      <c r="L46" s="12">
        <v>1</v>
      </c>
      <c r="M46" s="5">
        <f t="shared" si="8"/>
        <v>1</v>
      </c>
      <c r="N46" s="5">
        <f t="shared" si="7"/>
        <v>2</v>
      </c>
    </row>
    <row r="47" spans="1:14" ht="12.75">
      <c r="A47" s="2">
        <v>34.03</v>
      </c>
      <c r="B47" s="2">
        <v>20</v>
      </c>
      <c r="C47" s="2">
        <v>5</v>
      </c>
      <c r="D47" s="4" t="str">
        <f t="shared" si="0"/>
        <v>Pat Onufrak</v>
      </c>
      <c r="E47" s="4" t="str">
        <f t="shared" si="1"/>
        <v>7 Wonders</v>
      </c>
      <c r="F47" s="5">
        <f t="shared" si="2"/>
        <v>6</v>
      </c>
      <c r="G47" s="5">
        <f t="shared" si="3"/>
        <v>2</v>
      </c>
      <c r="H47" s="5">
        <f t="shared" si="4"/>
        <v>2</v>
      </c>
      <c r="I47" s="12">
        <v>1</v>
      </c>
      <c r="J47" s="5">
        <f t="shared" si="5"/>
        <v>1</v>
      </c>
      <c r="K47" s="5">
        <f t="shared" si="6"/>
        <v>2</v>
      </c>
      <c r="L47" s="12">
        <v>1</v>
      </c>
      <c r="M47" s="5">
        <f t="shared" si="8"/>
        <v>1</v>
      </c>
      <c r="N47" s="5">
        <f t="shared" si="7"/>
        <v>2</v>
      </c>
    </row>
    <row r="48" spans="1:14" ht="12.75">
      <c r="A48" s="2">
        <v>32.02</v>
      </c>
      <c r="B48" s="2">
        <v>20</v>
      </c>
      <c r="C48" s="2">
        <v>4</v>
      </c>
      <c r="D48" s="4" t="str">
        <f t="shared" si="0"/>
        <v>Pat Onufrak</v>
      </c>
      <c r="E48" s="4" t="str">
        <f t="shared" si="1"/>
        <v>Splendor</v>
      </c>
      <c r="F48" s="5">
        <f t="shared" si="2"/>
        <v>4</v>
      </c>
      <c r="G48" s="5">
        <f t="shared" si="3"/>
        <v>2</v>
      </c>
      <c r="H48" s="5">
        <f t="shared" si="4"/>
        <v>1</v>
      </c>
      <c r="I48" s="12">
        <v>1</v>
      </c>
      <c r="J48" s="5">
        <f t="shared" si="5"/>
        <v>1</v>
      </c>
      <c r="K48" s="5">
        <f t="shared" si="6"/>
        <v>1</v>
      </c>
      <c r="L48" s="12">
        <v>1</v>
      </c>
      <c r="M48" s="5">
        <f t="shared" si="8"/>
        <v>1</v>
      </c>
      <c r="N48" s="5">
        <f t="shared" si="7"/>
        <v>1</v>
      </c>
    </row>
    <row r="49" spans="1:14" ht="12.75">
      <c r="A49" s="2">
        <v>8.02</v>
      </c>
      <c r="B49" s="2">
        <v>21</v>
      </c>
      <c r="C49" s="2">
        <v>4</v>
      </c>
      <c r="D49" s="4" t="str">
        <f t="shared" si="0"/>
        <v>Eric Spiegel</v>
      </c>
      <c r="E49" s="4" t="str">
        <f t="shared" si="1"/>
        <v>Village</v>
      </c>
      <c r="F49" s="5">
        <f t="shared" si="2"/>
        <v>4</v>
      </c>
      <c r="G49" s="5">
        <f t="shared" si="3"/>
        <v>1</v>
      </c>
      <c r="H49" s="5">
        <f t="shared" si="4"/>
        <v>1</v>
      </c>
      <c r="I49" s="12">
        <v>1</v>
      </c>
      <c r="J49" s="5">
        <f t="shared" si="5"/>
        <v>1</v>
      </c>
      <c r="K49" s="5">
        <f t="shared" si="6"/>
        <v>1</v>
      </c>
      <c r="L49" s="12">
        <v>1</v>
      </c>
      <c r="M49" s="5">
        <f t="shared" si="8"/>
        <v>1</v>
      </c>
      <c r="N49" s="5">
        <f t="shared" si="7"/>
        <v>1</v>
      </c>
    </row>
    <row r="50" spans="1:14" ht="12.75">
      <c r="A50" s="2">
        <v>13.01</v>
      </c>
      <c r="B50" s="2">
        <v>21</v>
      </c>
      <c r="C50" s="2">
        <v>3</v>
      </c>
      <c r="D50" s="4" t="str">
        <f t="shared" si="0"/>
        <v>Eric Spiegel</v>
      </c>
      <c r="E50" s="4" t="str">
        <f t="shared" si="1"/>
        <v>Ra</v>
      </c>
      <c r="F50" s="5">
        <f t="shared" si="2"/>
        <v>3</v>
      </c>
      <c r="G50" s="5">
        <f t="shared" si="3"/>
        <v>1</v>
      </c>
      <c r="H50" s="5">
        <f t="shared" si="4"/>
        <v>1</v>
      </c>
      <c r="I50" s="12">
        <v>1</v>
      </c>
      <c r="J50" s="5">
        <f t="shared" si="5"/>
        <v>1</v>
      </c>
      <c r="K50" s="5">
        <f t="shared" si="6"/>
        <v>1</v>
      </c>
      <c r="L50" s="12">
        <v>1</v>
      </c>
      <c r="M50" s="5">
        <f t="shared" si="8"/>
        <v>1</v>
      </c>
      <c r="N50" s="5">
        <f t="shared" si="7"/>
        <v>1</v>
      </c>
    </row>
    <row r="51" spans="1:14" ht="12.75">
      <c r="A51" s="2">
        <v>19.01</v>
      </c>
      <c r="B51" s="2">
        <v>21</v>
      </c>
      <c r="C51" s="2">
        <v>4</v>
      </c>
      <c r="D51" s="4" t="str">
        <f t="shared" si="0"/>
        <v>Eric Spiegel</v>
      </c>
      <c r="E51" s="4" t="str">
        <f t="shared" si="1"/>
        <v>Russian Railroads</v>
      </c>
      <c r="F51" s="5">
        <f t="shared" si="2"/>
        <v>4</v>
      </c>
      <c r="G51" s="5">
        <f t="shared" si="3"/>
        <v>1</v>
      </c>
      <c r="H51" s="5">
        <f t="shared" si="4"/>
        <v>1</v>
      </c>
      <c r="I51" s="12">
        <v>1</v>
      </c>
      <c r="J51" s="5">
        <f t="shared" si="5"/>
        <v>1</v>
      </c>
      <c r="K51" s="5">
        <f t="shared" si="6"/>
        <v>1</v>
      </c>
      <c r="L51" s="12">
        <v>1</v>
      </c>
      <c r="M51" s="5">
        <f t="shared" si="8"/>
        <v>1</v>
      </c>
      <c r="N51" s="5">
        <f t="shared" si="7"/>
        <v>1</v>
      </c>
    </row>
    <row r="52" spans="1:14" ht="12.75">
      <c r="A52" s="2">
        <v>3.06</v>
      </c>
      <c r="B52" s="2">
        <v>22</v>
      </c>
      <c r="C52" s="2">
        <v>4</v>
      </c>
      <c r="D52" s="4" t="str">
        <f t="shared" si="0"/>
        <v>Seth Rosebrock</v>
      </c>
      <c r="E52" s="4" t="str">
        <f t="shared" si="1"/>
        <v>Thurn and Taxis</v>
      </c>
      <c r="F52" s="5">
        <f t="shared" si="2"/>
        <v>4</v>
      </c>
      <c r="G52" s="5">
        <f t="shared" si="3"/>
        <v>1</v>
      </c>
      <c r="H52" s="5">
        <f t="shared" si="4"/>
        <v>1</v>
      </c>
      <c r="I52" s="12">
        <v>1</v>
      </c>
      <c r="J52" s="5">
        <f t="shared" si="5"/>
        <v>1</v>
      </c>
      <c r="K52" s="5">
        <f t="shared" si="6"/>
        <v>1</v>
      </c>
      <c r="L52" s="12">
        <v>1</v>
      </c>
      <c r="M52" s="5">
        <f t="shared" si="8"/>
        <v>1</v>
      </c>
      <c r="N52" s="5">
        <f t="shared" si="7"/>
        <v>1</v>
      </c>
    </row>
    <row r="53" spans="1:14" ht="12.75">
      <c r="A53" s="2">
        <v>14.05</v>
      </c>
      <c r="B53" s="2">
        <v>25</v>
      </c>
      <c r="C53" s="2">
        <v>1</v>
      </c>
      <c r="D53" s="4" t="str">
        <f t="shared" si="0"/>
        <v>Phil Rennert</v>
      </c>
      <c r="E53" s="4" t="str">
        <f t="shared" si="1"/>
        <v>Stone Age</v>
      </c>
      <c r="F53" s="5">
        <f t="shared" si="2"/>
        <v>4</v>
      </c>
      <c r="G53" s="5">
        <f t="shared" si="3"/>
        <v>1</v>
      </c>
      <c r="H53" s="5">
        <f t="shared" si="4"/>
        <v>10</v>
      </c>
      <c r="I53" s="12">
        <v>1</v>
      </c>
      <c r="J53" s="5">
        <f t="shared" si="5"/>
        <v>1</v>
      </c>
      <c r="K53" s="5">
        <f t="shared" si="6"/>
        <v>10</v>
      </c>
      <c r="L53" s="12">
        <v>1</v>
      </c>
      <c r="M53" s="5">
        <f t="shared" si="8"/>
        <v>1</v>
      </c>
      <c r="N53" s="5">
        <f t="shared" si="7"/>
        <v>10</v>
      </c>
    </row>
    <row r="54" spans="1:14" ht="12.75">
      <c r="A54" s="2">
        <v>17.03</v>
      </c>
      <c r="B54" s="2">
        <v>25</v>
      </c>
      <c r="C54" s="2">
        <v>1</v>
      </c>
      <c r="D54" s="4" t="str">
        <f t="shared" si="0"/>
        <v>Phil Rennert</v>
      </c>
      <c r="E54" s="4" t="str">
        <f t="shared" si="1"/>
        <v>Lords of Waterdeep</v>
      </c>
      <c r="F54" s="5">
        <f t="shared" si="2"/>
        <v>5</v>
      </c>
      <c r="G54" s="5">
        <f t="shared" si="3"/>
        <v>1</v>
      </c>
      <c r="H54" s="5">
        <f t="shared" si="4"/>
        <v>10</v>
      </c>
      <c r="I54" s="12">
        <v>1</v>
      </c>
      <c r="J54" s="5">
        <f t="shared" si="5"/>
        <v>1</v>
      </c>
      <c r="K54" s="5">
        <f t="shared" si="6"/>
        <v>10</v>
      </c>
      <c r="L54" s="12">
        <v>1</v>
      </c>
      <c r="M54" s="5">
        <f t="shared" si="8"/>
        <v>1</v>
      </c>
      <c r="N54" s="5">
        <f t="shared" si="7"/>
        <v>10</v>
      </c>
    </row>
    <row r="55" spans="1:14" ht="12.75">
      <c r="A55" s="2">
        <v>21.03</v>
      </c>
      <c r="B55" s="2">
        <v>25</v>
      </c>
      <c r="C55" s="2">
        <v>1</v>
      </c>
      <c r="D55" s="4" t="str">
        <f t="shared" si="0"/>
        <v>Phil Rennert</v>
      </c>
      <c r="E55" s="4" t="str">
        <f t="shared" si="1"/>
        <v>Dominion</v>
      </c>
      <c r="F55" s="5">
        <f t="shared" si="2"/>
        <v>3</v>
      </c>
      <c r="G55" s="5">
        <f t="shared" si="3"/>
        <v>1</v>
      </c>
      <c r="H55" s="5">
        <f t="shared" si="4"/>
        <v>10</v>
      </c>
      <c r="I55" s="12">
        <v>1</v>
      </c>
      <c r="J55" s="5">
        <f t="shared" si="5"/>
        <v>1</v>
      </c>
      <c r="K55" s="5">
        <f t="shared" si="6"/>
        <v>10</v>
      </c>
      <c r="L55" s="12">
        <v>1</v>
      </c>
      <c r="M55" s="5">
        <f t="shared" si="8"/>
        <v>1</v>
      </c>
      <c r="N55" s="5">
        <f t="shared" si="7"/>
        <v>10</v>
      </c>
    </row>
    <row r="56" spans="1:14" ht="12.75">
      <c r="A56" s="2">
        <v>26.01</v>
      </c>
      <c r="B56" s="2">
        <v>25</v>
      </c>
      <c r="C56" s="2">
        <v>1</v>
      </c>
      <c r="D56" s="4" t="str">
        <f t="shared" si="0"/>
        <v>Phil Rennert</v>
      </c>
      <c r="E56" s="4" t="str">
        <f t="shared" si="1"/>
        <v>Innovation</v>
      </c>
      <c r="F56" s="5">
        <f t="shared" si="2"/>
        <v>3</v>
      </c>
      <c r="G56" s="5">
        <f t="shared" si="3"/>
        <v>1</v>
      </c>
      <c r="H56" s="5">
        <f t="shared" si="4"/>
        <v>10</v>
      </c>
      <c r="I56" s="12">
        <v>1</v>
      </c>
      <c r="J56" s="5">
        <f t="shared" si="5"/>
        <v>1</v>
      </c>
      <c r="K56" s="5">
        <f t="shared" si="6"/>
        <v>10</v>
      </c>
      <c r="L56" s="12">
        <v>1</v>
      </c>
      <c r="M56" s="5">
        <f t="shared" si="8"/>
        <v>1</v>
      </c>
      <c r="N56" s="5">
        <f t="shared" si="7"/>
        <v>10</v>
      </c>
    </row>
    <row r="57" spans="1:14" ht="12.75">
      <c r="A57" s="2">
        <v>1.01</v>
      </c>
      <c r="B57" s="2">
        <v>25</v>
      </c>
      <c r="C57" s="2">
        <v>1</v>
      </c>
      <c r="D57" s="4" t="str">
        <f t="shared" si="0"/>
        <v>Phil Rennert</v>
      </c>
      <c r="E57" s="4" t="str">
        <f t="shared" si="1"/>
        <v>A Few Acres of Snow</v>
      </c>
      <c r="F57" s="5">
        <f t="shared" si="2"/>
        <v>2</v>
      </c>
      <c r="G57" s="5">
        <f t="shared" si="3"/>
        <v>1</v>
      </c>
      <c r="H57" s="5">
        <f t="shared" si="4"/>
        <v>6</v>
      </c>
      <c r="I57" s="12">
        <v>1</v>
      </c>
      <c r="J57" s="5">
        <f t="shared" si="5"/>
        <v>1</v>
      </c>
      <c r="K57" s="5">
        <f t="shared" si="6"/>
        <v>6</v>
      </c>
      <c r="L57" s="12">
        <v>1</v>
      </c>
      <c r="M57" s="5">
        <f t="shared" si="8"/>
        <v>1</v>
      </c>
      <c r="N57" s="5">
        <f t="shared" si="7"/>
        <v>6</v>
      </c>
    </row>
    <row r="58" spans="1:14" ht="12.75">
      <c r="A58" s="2">
        <v>6.01</v>
      </c>
      <c r="B58" s="2">
        <v>25</v>
      </c>
      <c r="C58" s="2">
        <v>3</v>
      </c>
      <c r="D58" s="4" t="str">
        <f t="shared" si="0"/>
        <v>Phil Rennert</v>
      </c>
      <c r="E58" s="4" t="str">
        <f t="shared" si="1"/>
        <v>Small World</v>
      </c>
      <c r="F58" s="5">
        <f t="shared" si="2"/>
        <v>4</v>
      </c>
      <c r="G58" s="5">
        <f t="shared" si="3"/>
        <v>1</v>
      </c>
      <c r="H58" s="5">
        <f t="shared" si="4"/>
        <v>2</v>
      </c>
      <c r="I58" s="12">
        <v>1</v>
      </c>
      <c r="J58" s="5">
        <f t="shared" si="5"/>
        <v>1</v>
      </c>
      <c r="K58" s="5">
        <f t="shared" si="6"/>
        <v>2</v>
      </c>
      <c r="L58" s="12">
        <v>0</v>
      </c>
      <c r="M58" s="5">
        <f t="shared" si="8"/>
        <v>0</v>
      </c>
      <c r="N58" s="5">
        <f t="shared" si="7"/>
        <v>0</v>
      </c>
    </row>
    <row r="59" spans="1:14" ht="12.75">
      <c r="A59" s="2">
        <v>29.01</v>
      </c>
      <c r="B59" s="2">
        <v>25</v>
      </c>
      <c r="C59" s="2">
        <v>2</v>
      </c>
      <c r="D59" s="4" t="str">
        <f t="shared" si="0"/>
        <v>Phil Rennert</v>
      </c>
      <c r="E59" s="4" t="str">
        <f t="shared" si="1"/>
        <v>Puerto Rico</v>
      </c>
      <c r="F59" s="5">
        <f t="shared" si="2"/>
        <v>4</v>
      </c>
      <c r="G59" s="5">
        <f t="shared" si="3"/>
        <v>2</v>
      </c>
      <c r="H59" s="5">
        <f t="shared" si="4"/>
        <v>6</v>
      </c>
      <c r="I59" s="12">
        <v>1</v>
      </c>
      <c r="J59" s="5">
        <f t="shared" si="5"/>
        <v>1</v>
      </c>
      <c r="K59" s="5">
        <f t="shared" si="6"/>
        <v>6</v>
      </c>
      <c r="L59" s="12">
        <v>1</v>
      </c>
      <c r="M59" s="5">
        <f t="shared" si="8"/>
        <v>1</v>
      </c>
      <c r="N59" s="5">
        <f t="shared" si="7"/>
        <v>6</v>
      </c>
    </row>
    <row r="60" spans="1:14" ht="12.75">
      <c r="A60" s="2">
        <v>31.01</v>
      </c>
      <c r="B60" s="2">
        <v>25</v>
      </c>
      <c r="C60" s="2">
        <v>2</v>
      </c>
      <c r="D60" s="4" t="str">
        <f t="shared" si="0"/>
        <v>Phil Rennert</v>
      </c>
      <c r="E60" s="4" t="str">
        <f t="shared" si="1"/>
        <v>Race for the Galaxy</v>
      </c>
      <c r="F60" s="5">
        <f t="shared" si="2"/>
        <v>4</v>
      </c>
      <c r="G60" s="5">
        <f t="shared" si="3"/>
        <v>2</v>
      </c>
      <c r="H60" s="5">
        <f t="shared" si="4"/>
        <v>6</v>
      </c>
      <c r="I60" s="12">
        <v>1</v>
      </c>
      <c r="J60" s="5">
        <f t="shared" si="5"/>
        <v>1</v>
      </c>
      <c r="K60" s="5">
        <f t="shared" si="6"/>
        <v>6</v>
      </c>
      <c r="L60" s="12">
        <v>1</v>
      </c>
      <c r="M60" s="5">
        <f t="shared" si="8"/>
        <v>1</v>
      </c>
      <c r="N60" s="5">
        <f t="shared" si="7"/>
        <v>6</v>
      </c>
    </row>
    <row r="61" spans="1:14" ht="12.75">
      <c r="A61" s="2">
        <v>34.02</v>
      </c>
      <c r="B61" s="2">
        <v>25</v>
      </c>
      <c r="C61" s="2">
        <v>3</v>
      </c>
      <c r="D61" s="4" t="str">
        <f t="shared" si="0"/>
        <v>Phil Rennert</v>
      </c>
      <c r="E61" s="4" t="str">
        <f t="shared" si="1"/>
        <v>7 Wonders</v>
      </c>
      <c r="F61" s="5">
        <f t="shared" si="2"/>
        <v>5</v>
      </c>
      <c r="G61" s="5">
        <f t="shared" si="3"/>
        <v>2</v>
      </c>
      <c r="H61" s="5">
        <f t="shared" si="4"/>
        <v>3</v>
      </c>
      <c r="I61" s="12">
        <v>1</v>
      </c>
      <c r="J61" s="5">
        <f t="shared" si="5"/>
        <v>1</v>
      </c>
      <c r="K61" s="5">
        <f t="shared" si="6"/>
        <v>3</v>
      </c>
      <c r="L61" s="12">
        <v>1</v>
      </c>
      <c r="M61" s="5">
        <f t="shared" si="8"/>
        <v>1</v>
      </c>
      <c r="N61" s="5">
        <f t="shared" si="7"/>
        <v>3</v>
      </c>
    </row>
    <row r="62" spans="1:14" ht="12.75">
      <c r="A62" s="2">
        <v>26.01</v>
      </c>
      <c r="B62" s="2">
        <v>31</v>
      </c>
      <c r="C62" s="2">
        <v>2</v>
      </c>
      <c r="D62" s="4" t="str">
        <f t="shared" si="0"/>
        <v>Perrianne Lurie</v>
      </c>
      <c r="E62" s="4" t="str">
        <f t="shared" si="1"/>
        <v>Innovation</v>
      </c>
      <c r="F62" s="5">
        <f t="shared" si="2"/>
        <v>3</v>
      </c>
      <c r="G62" s="5">
        <f t="shared" si="3"/>
        <v>1</v>
      </c>
      <c r="H62" s="5">
        <f t="shared" si="4"/>
        <v>6</v>
      </c>
      <c r="I62" s="12">
        <v>1</v>
      </c>
      <c r="J62" s="5">
        <f t="shared" si="5"/>
        <v>1</v>
      </c>
      <c r="K62" s="5">
        <f t="shared" si="6"/>
        <v>6</v>
      </c>
      <c r="L62" s="12">
        <v>1</v>
      </c>
      <c r="M62" s="5">
        <f t="shared" si="8"/>
        <v>1</v>
      </c>
      <c r="N62" s="5">
        <f t="shared" si="7"/>
        <v>6</v>
      </c>
    </row>
    <row r="63" spans="1:14" ht="12.75">
      <c r="A63" s="2">
        <v>4.02</v>
      </c>
      <c r="B63" s="2">
        <v>31</v>
      </c>
      <c r="C63" s="2">
        <v>3</v>
      </c>
      <c r="D63" s="4" t="str">
        <f t="shared" si="0"/>
        <v>Perrianne Lurie</v>
      </c>
      <c r="E63" s="4" t="str">
        <f t="shared" si="1"/>
        <v>Vegas Showdown</v>
      </c>
      <c r="F63" s="5">
        <f t="shared" si="2"/>
        <v>5</v>
      </c>
      <c r="G63" s="5">
        <f t="shared" si="3"/>
        <v>1</v>
      </c>
      <c r="H63" s="5">
        <f t="shared" si="4"/>
        <v>3</v>
      </c>
      <c r="I63" s="12">
        <v>1</v>
      </c>
      <c r="J63" s="5">
        <f t="shared" si="5"/>
        <v>1</v>
      </c>
      <c r="K63" s="5">
        <f t="shared" si="6"/>
        <v>3</v>
      </c>
      <c r="L63" s="12">
        <v>1</v>
      </c>
      <c r="M63" s="5">
        <f t="shared" si="8"/>
        <v>1</v>
      </c>
      <c r="N63" s="5">
        <f t="shared" si="7"/>
        <v>3</v>
      </c>
    </row>
    <row r="64" spans="1:14" ht="12.75">
      <c r="A64" s="2">
        <v>7.01</v>
      </c>
      <c r="B64" s="2">
        <v>31</v>
      </c>
      <c r="C64" s="2">
        <v>3</v>
      </c>
      <c r="D64" s="4" t="str">
        <f t="shared" si="0"/>
        <v>Perrianne Lurie</v>
      </c>
      <c r="E64" s="4" t="str">
        <f t="shared" si="1"/>
        <v>Ticket to Ride</v>
      </c>
      <c r="F64" s="5">
        <f t="shared" si="2"/>
        <v>4</v>
      </c>
      <c r="G64" s="5">
        <f t="shared" si="3"/>
        <v>1</v>
      </c>
      <c r="H64" s="5">
        <f t="shared" si="4"/>
        <v>2</v>
      </c>
      <c r="I64" s="12">
        <v>1</v>
      </c>
      <c r="J64" s="5">
        <f t="shared" si="5"/>
        <v>1</v>
      </c>
      <c r="K64" s="5">
        <f t="shared" si="6"/>
        <v>2</v>
      </c>
      <c r="L64" s="12">
        <v>1</v>
      </c>
      <c r="M64" s="5">
        <f t="shared" si="8"/>
        <v>1</v>
      </c>
      <c r="N64" s="5">
        <f t="shared" si="7"/>
        <v>2</v>
      </c>
    </row>
    <row r="65" spans="1:14" ht="12.75">
      <c r="A65" s="2">
        <v>14.02</v>
      </c>
      <c r="B65" s="2">
        <v>31</v>
      </c>
      <c r="C65" s="2">
        <v>3</v>
      </c>
      <c r="D65" s="4" t="str">
        <f t="shared" si="0"/>
        <v>Perrianne Lurie</v>
      </c>
      <c r="E65" s="4" t="str">
        <f t="shared" si="1"/>
        <v>Stone Age</v>
      </c>
      <c r="F65" s="5">
        <f t="shared" si="2"/>
        <v>4</v>
      </c>
      <c r="G65" s="5">
        <f t="shared" si="3"/>
        <v>1</v>
      </c>
      <c r="H65" s="5">
        <f t="shared" si="4"/>
        <v>2</v>
      </c>
      <c r="I65" s="12">
        <v>1</v>
      </c>
      <c r="J65" s="5">
        <f t="shared" si="5"/>
        <v>1</v>
      </c>
      <c r="K65" s="5">
        <f t="shared" si="6"/>
        <v>2</v>
      </c>
      <c r="L65" s="12">
        <v>1</v>
      </c>
      <c r="M65" s="5">
        <f t="shared" si="8"/>
        <v>1</v>
      </c>
      <c r="N65" s="5">
        <f t="shared" si="7"/>
        <v>2</v>
      </c>
    </row>
    <row r="66" spans="1:14" ht="12.75">
      <c r="A66" s="2">
        <v>19.02</v>
      </c>
      <c r="B66" s="2">
        <v>31</v>
      </c>
      <c r="C66" s="2">
        <v>4</v>
      </c>
      <c r="D66" s="4" t="str">
        <f t="shared" si="0"/>
        <v>Perrianne Lurie</v>
      </c>
      <c r="E66" s="4" t="str">
        <f t="shared" si="1"/>
        <v>Russian Railroads</v>
      </c>
      <c r="F66" s="5">
        <f t="shared" si="2"/>
        <v>4</v>
      </c>
      <c r="G66" s="5">
        <f t="shared" si="3"/>
        <v>1</v>
      </c>
      <c r="H66" s="5">
        <f t="shared" si="4"/>
        <v>1</v>
      </c>
      <c r="I66" s="12">
        <v>1</v>
      </c>
      <c r="J66" s="5">
        <f t="shared" si="5"/>
        <v>1</v>
      </c>
      <c r="K66" s="5">
        <f t="shared" si="6"/>
        <v>1</v>
      </c>
      <c r="L66" s="12">
        <v>1</v>
      </c>
      <c r="M66" s="5">
        <f t="shared" si="8"/>
        <v>1</v>
      </c>
      <c r="N66" s="5">
        <f t="shared" si="7"/>
        <v>1</v>
      </c>
    </row>
    <row r="67" spans="1:14" ht="12.75">
      <c r="A67" s="2">
        <v>21.01</v>
      </c>
      <c r="B67" s="2">
        <v>31</v>
      </c>
      <c r="C67" s="2">
        <v>3</v>
      </c>
      <c r="D67" s="4" t="str">
        <f t="shared" si="0"/>
        <v>Perrianne Lurie</v>
      </c>
      <c r="E67" s="4" t="str">
        <f t="shared" si="1"/>
        <v>Dominion</v>
      </c>
      <c r="F67" s="5">
        <f t="shared" si="2"/>
        <v>3</v>
      </c>
      <c r="G67" s="5">
        <f t="shared" si="3"/>
        <v>1</v>
      </c>
      <c r="H67" s="5">
        <f t="shared" si="4"/>
        <v>1</v>
      </c>
      <c r="I67" s="12">
        <v>1</v>
      </c>
      <c r="J67" s="5">
        <f t="shared" si="5"/>
        <v>1</v>
      </c>
      <c r="K67" s="5">
        <f t="shared" si="6"/>
        <v>1</v>
      </c>
      <c r="L67" s="12">
        <v>0</v>
      </c>
      <c r="M67" s="5">
        <f t="shared" si="8"/>
        <v>0</v>
      </c>
      <c r="N67" s="5">
        <f t="shared" si="7"/>
        <v>0</v>
      </c>
    </row>
    <row r="68" spans="1:14" ht="12.75">
      <c r="A68" s="2">
        <v>37.01</v>
      </c>
      <c r="B68" s="2">
        <v>31</v>
      </c>
      <c r="C68" s="2">
        <v>1</v>
      </c>
      <c r="D68" s="4" t="str">
        <f t="shared" si="0"/>
        <v>Perrianne Lurie</v>
      </c>
      <c r="E68" s="4" t="str">
        <f t="shared" si="1"/>
        <v>Trans America/Europa</v>
      </c>
      <c r="F68" s="5">
        <f t="shared" si="2"/>
        <v>4</v>
      </c>
      <c r="G68" s="5">
        <f t="shared" si="3"/>
        <v>2</v>
      </c>
      <c r="H68" s="5">
        <f t="shared" si="4"/>
        <v>10</v>
      </c>
      <c r="I68" s="12">
        <v>1</v>
      </c>
      <c r="J68" s="5">
        <f t="shared" si="5"/>
        <v>1</v>
      </c>
      <c r="K68" s="5">
        <f t="shared" si="6"/>
        <v>10</v>
      </c>
      <c r="L68" s="12">
        <v>1</v>
      </c>
      <c r="M68" s="5">
        <f t="shared" si="8"/>
        <v>1</v>
      </c>
      <c r="N68" s="5">
        <f t="shared" si="7"/>
        <v>10</v>
      </c>
    </row>
    <row r="69" spans="1:14" ht="12.75">
      <c r="A69" s="2">
        <v>28.02</v>
      </c>
      <c r="B69" s="2">
        <v>31</v>
      </c>
      <c r="C69" s="2">
        <v>3</v>
      </c>
      <c r="D69" s="4" t="str">
        <f t="shared" si="0"/>
        <v>Perrianne Lurie</v>
      </c>
      <c r="E69" s="4" t="str">
        <f t="shared" si="1"/>
        <v>Egizia</v>
      </c>
      <c r="F69" s="5">
        <f t="shared" si="2"/>
        <v>4</v>
      </c>
      <c r="G69" s="5">
        <f t="shared" si="3"/>
        <v>2</v>
      </c>
      <c r="H69" s="5">
        <f t="shared" si="4"/>
        <v>2</v>
      </c>
      <c r="I69" s="12">
        <v>1</v>
      </c>
      <c r="J69" s="5">
        <f t="shared" si="5"/>
        <v>1</v>
      </c>
      <c r="K69" s="5">
        <f t="shared" si="6"/>
        <v>2</v>
      </c>
      <c r="L69" s="12">
        <v>1</v>
      </c>
      <c r="M69" s="5">
        <f t="shared" si="8"/>
        <v>1</v>
      </c>
      <c r="N69" s="5">
        <f t="shared" si="7"/>
        <v>2</v>
      </c>
    </row>
    <row r="70" spans="1:14" ht="12.75">
      <c r="A70" s="2">
        <v>33.02</v>
      </c>
      <c r="B70" s="2">
        <v>31</v>
      </c>
      <c r="C70" s="2">
        <v>3</v>
      </c>
      <c r="D70" s="4" t="str">
        <f t="shared" si="0"/>
        <v>Perrianne Lurie</v>
      </c>
      <c r="E70" s="4" t="str">
        <f t="shared" si="1"/>
        <v>Trains</v>
      </c>
      <c r="F70" s="5">
        <f t="shared" si="2"/>
        <v>3</v>
      </c>
      <c r="G70" s="5">
        <f t="shared" si="3"/>
        <v>2</v>
      </c>
      <c r="H70" s="5">
        <f t="shared" si="4"/>
        <v>1</v>
      </c>
      <c r="I70" s="12">
        <v>1</v>
      </c>
      <c r="J70" s="5">
        <f t="shared" si="5"/>
        <v>1</v>
      </c>
      <c r="K70" s="5">
        <f t="shared" si="6"/>
        <v>1</v>
      </c>
      <c r="L70" s="12">
        <v>1</v>
      </c>
      <c r="M70" s="5">
        <f t="shared" si="8"/>
        <v>1</v>
      </c>
      <c r="N70" s="5">
        <f t="shared" si="7"/>
        <v>1</v>
      </c>
    </row>
    <row r="71" spans="1:14" ht="12.75">
      <c r="A71" s="2">
        <v>4.01</v>
      </c>
      <c r="B71" s="2">
        <v>33</v>
      </c>
      <c r="C71" s="2">
        <v>1</v>
      </c>
      <c r="D71" s="4" t="str">
        <f t="shared" si="0"/>
        <v>John Weber</v>
      </c>
      <c r="E71" s="4" t="str">
        <f t="shared" si="1"/>
        <v>Vegas Showdown</v>
      </c>
      <c r="F71" s="5">
        <f t="shared" si="2"/>
        <v>5</v>
      </c>
      <c r="G71" s="5">
        <f t="shared" si="3"/>
        <v>1</v>
      </c>
      <c r="H71" s="5">
        <f t="shared" si="4"/>
        <v>10</v>
      </c>
      <c r="I71" s="12">
        <v>1</v>
      </c>
      <c r="J71" s="5">
        <f t="shared" si="5"/>
        <v>1</v>
      </c>
      <c r="K71" s="5">
        <f t="shared" si="6"/>
        <v>10</v>
      </c>
      <c r="L71" s="12">
        <v>1</v>
      </c>
      <c r="M71" s="5">
        <f t="shared" si="8"/>
        <v>1</v>
      </c>
      <c r="N71" s="5">
        <f t="shared" si="7"/>
        <v>10</v>
      </c>
    </row>
    <row r="72" spans="1:14" ht="12.75">
      <c r="A72" s="2">
        <v>8.01</v>
      </c>
      <c r="B72" s="2">
        <v>33</v>
      </c>
      <c r="C72" s="2">
        <v>1</v>
      </c>
      <c r="D72" s="4" t="str">
        <f t="shared" si="0"/>
        <v>John Weber</v>
      </c>
      <c r="E72" s="4" t="str">
        <f t="shared" si="1"/>
        <v>Village</v>
      </c>
      <c r="F72" s="5">
        <f t="shared" si="2"/>
        <v>4</v>
      </c>
      <c r="G72" s="5">
        <f t="shared" si="3"/>
        <v>1</v>
      </c>
      <c r="H72" s="5">
        <f t="shared" si="4"/>
        <v>10</v>
      </c>
      <c r="I72" s="12">
        <v>1</v>
      </c>
      <c r="J72" s="5">
        <f t="shared" si="5"/>
        <v>1</v>
      </c>
      <c r="K72" s="5">
        <f t="shared" si="6"/>
        <v>10</v>
      </c>
      <c r="L72" s="12">
        <v>1</v>
      </c>
      <c r="M72" s="5">
        <f t="shared" si="8"/>
        <v>1</v>
      </c>
      <c r="N72" s="5">
        <f t="shared" si="7"/>
        <v>10</v>
      </c>
    </row>
    <row r="73" spans="1:14" ht="12.75">
      <c r="A73" s="2">
        <v>13.01</v>
      </c>
      <c r="B73" s="2">
        <v>33</v>
      </c>
      <c r="C73" s="2">
        <v>2</v>
      </c>
      <c r="D73" s="4" t="str">
        <f aca="true" t="shared" si="9" ref="D73:D136">VLOOKUP(B73,players,2,0)</f>
        <v>John Weber</v>
      </c>
      <c r="E73" s="4" t="str">
        <f aca="true" t="shared" si="10" ref="E73:E136">VLOOKUP($A73,played,4,0)</f>
        <v>Ra</v>
      </c>
      <c r="F73" s="5">
        <f aca="true" t="shared" si="11" ref="F73:F136">VLOOKUP($A73,played,2,0)</f>
        <v>3</v>
      </c>
      <c r="G73" s="5">
        <f aca="true" t="shared" si="12" ref="G73:G136">VLOOKUP($A73,played,5,0)</f>
        <v>1</v>
      </c>
      <c r="H73" s="5">
        <f aca="true" t="shared" si="13" ref="H73:H136">VLOOKUP(VLOOKUP($A73,played,3,0),points,2+C73,0)</f>
        <v>6</v>
      </c>
      <c r="I73" s="12">
        <v>1</v>
      </c>
      <c r="J73" s="5">
        <f aca="true" t="shared" si="14" ref="J73:J136">IF(G72="Day",1,IF((B73+INT(A73)/100)=(B72+INT(A72)/100),0,1))</f>
        <v>1</v>
      </c>
      <c r="K73" s="5">
        <f aca="true" t="shared" si="15" ref="K73:K136">H73*I73</f>
        <v>6</v>
      </c>
      <c r="L73" s="12">
        <v>1</v>
      </c>
      <c r="M73" s="5">
        <f t="shared" si="8"/>
        <v>1</v>
      </c>
      <c r="N73" s="5">
        <f aca="true" t="shared" si="16" ref="N73:N136">K73*L73</f>
        <v>6</v>
      </c>
    </row>
    <row r="74" spans="1:14" ht="12.75">
      <c r="A74" s="2">
        <v>19.02</v>
      </c>
      <c r="B74" s="2">
        <v>33</v>
      </c>
      <c r="C74" s="2">
        <v>2</v>
      </c>
      <c r="D74" s="4" t="str">
        <f t="shared" si="9"/>
        <v>John Weber</v>
      </c>
      <c r="E74" s="4" t="str">
        <f t="shared" si="10"/>
        <v>Russian Railroads</v>
      </c>
      <c r="F74" s="5">
        <f t="shared" si="11"/>
        <v>4</v>
      </c>
      <c r="G74" s="5">
        <f t="shared" si="12"/>
        <v>1</v>
      </c>
      <c r="H74" s="5">
        <f t="shared" si="13"/>
        <v>6</v>
      </c>
      <c r="I74" s="12">
        <v>1</v>
      </c>
      <c r="J74" s="5">
        <f t="shared" si="14"/>
        <v>1</v>
      </c>
      <c r="K74" s="5">
        <f t="shared" si="15"/>
        <v>6</v>
      </c>
      <c r="L74" s="12">
        <v>1</v>
      </c>
      <c r="M74" s="5">
        <f aca="true" t="shared" si="17" ref="M74:M137">IF(G69="Day",1,IF((B74+G74/10)=(B69+G69/10),0,1))</f>
        <v>1</v>
      </c>
      <c r="N74" s="5">
        <f t="shared" si="16"/>
        <v>6</v>
      </c>
    </row>
    <row r="75" spans="1:14" ht="12.75">
      <c r="A75" s="2">
        <v>22.01</v>
      </c>
      <c r="B75" s="2">
        <v>33</v>
      </c>
      <c r="C75" s="2">
        <v>2</v>
      </c>
      <c r="D75" s="4" t="str">
        <f t="shared" si="9"/>
        <v>John Weber</v>
      </c>
      <c r="E75" s="4" t="str">
        <f t="shared" si="10"/>
        <v>Power Grid</v>
      </c>
      <c r="F75" s="5">
        <f t="shared" si="11"/>
        <v>4</v>
      </c>
      <c r="G75" s="5">
        <f t="shared" si="12"/>
        <v>1</v>
      </c>
      <c r="H75" s="5">
        <f t="shared" si="13"/>
        <v>6</v>
      </c>
      <c r="I75" s="12">
        <v>1</v>
      </c>
      <c r="J75" s="5">
        <f t="shared" si="14"/>
        <v>1</v>
      </c>
      <c r="K75" s="5">
        <f t="shared" si="15"/>
        <v>6</v>
      </c>
      <c r="L75" s="12">
        <v>1</v>
      </c>
      <c r="M75" s="5">
        <f t="shared" si="17"/>
        <v>1</v>
      </c>
      <c r="N75" s="5">
        <f t="shared" si="16"/>
        <v>6</v>
      </c>
    </row>
    <row r="76" spans="1:14" ht="12.75">
      <c r="A76" s="2">
        <v>27.01</v>
      </c>
      <c r="B76" s="2">
        <v>33</v>
      </c>
      <c r="C76" s="2">
        <v>1</v>
      </c>
      <c r="D76" s="4" t="str">
        <f t="shared" si="9"/>
        <v>John Weber</v>
      </c>
      <c r="E76" s="4" t="str">
        <f t="shared" si="10"/>
        <v>Lost Cities</v>
      </c>
      <c r="F76" s="5">
        <f t="shared" si="11"/>
        <v>2</v>
      </c>
      <c r="G76" s="5">
        <f t="shared" si="12"/>
        <v>1</v>
      </c>
      <c r="H76" s="5">
        <f t="shared" si="13"/>
        <v>6</v>
      </c>
      <c r="I76" s="12">
        <v>1</v>
      </c>
      <c r="J76" s="5">
        <f t="shared" si="14"/>
        <v>1</v>
      </c>
      <c r="K76" s="5">
        <f t="shared" si="15"/>
        <v>6</v>
      </c>
      <c r="L76" s="12">
        <v>0</v>
      </c>
      <c r="M76" s="5">
        <f t="shared" si="17"/>
        <v>0</v>
      </c>
      <c r="N76" s="5">
        <f t="shared" si="16"/>
        <v>0</v>
      </c>
    </row>
    <row r="77" spans="1:14" ht="12.75">
      <c r="A77" s="2">
        <v>29.01</v>
      </c>
      <c r="B77" s="2">
        <v>33</v>
      </c>
      <c r="C77" s="2">
        <v>1</v>
      </c>
      <c r="D77" s="4" t="str">
        <f t="shared" si="9"/>
        <v>John Weber</v>
      </c>
      <c r="E77" s="4" t="str">
        <f t="shared" si="10"/>
        <v>Puerto Rico</v>
      </c>
      <c r="F77" s="5">
        <f t="shared" si="11"/>
        <v>4</v>
      </c>
      <c r="G77" s="5">
        <f t="shared" si="12"/>
        <v>2</v>
      </c>
      <c r="H77" s="5">
        <f t="shared" si="13"/>
        <v>10</v>
      </c>
      <c r="I77" s="12">
        <v>1</v>
      </c>
      <c r="J77" s="5">
        <f t="shared" si="14"/>
        <v>1</v>
      </c>
      <c r="K77" s="5">
        <f t="shared" si="15"/>
        <v>10</v>
      </c>
      <c r="L77" s="12">
        <v>1</v>
      </c>
      <c r="M77" s="5">
        <f t="shared" si="17"/>
        <v>1</v>
      </c>
      <c r="N77" s="5">
        <f t="shared" si="16"/>
        <v>10</v>
      </c>
    </row>
    <row r="78" spans="1:14" ht="12.75">
      <c r="A78" s="2">
        <v>25.01</v>
      </c>
      <c r="B78" s="2">
        <v>34</v>
      </c>
      <c r="C78" s="2">
        <v>1</v>
      </c>
      <c r="D78" s="4" t="str">
        <f t="shared" si="9"/>
        <v>Eugene Yee</v>
      </c>
      <c r="E78" s="4" t="str">
        <f t="shared" si="10"/>
        <v>Tzolk'in: The Mayan Calendar</v>
      </c>
      <c r="F78" s="5">
        <f t="shared" si="11"/>
        <v>4</v>
      </c>
      <c r="G78" s="5">
        <f t="shared" si="12"/>
        <v>1</v>
      </c>
      <c r="H78" s="5">
        <f t="shared" si="13"/>
        <v>10</v>
      </c>
      <c r="I78" s="12">
        <v>1</v>
      </c>
      <c r="J78" s="5">
        <f t="shared" si="14"/>
        <v>1</v>
      </c>
      <c r="K78" s="5">
        <f t="shared" si="15"/>
        <v>10</v>
      </c>
      <c r="L78" s="12">
        <v>1</v>
      </c>
      <c r="M78" s="5">
        <f t="shared" si="17"/>
        <v>1</v>
      </c>
      <c r="N78" s="5">
        <f t="shared" si="16"/>
        <v>10</v>
      </c>
    </row>
    <row r="79" spans="1:14" ht="12.75">
      <c r="A79" s="2">
        <v>19.03</v>
      </c>
      <c r="B79" s="2">
        <v>34</v>
      </c>
      <c r="C79" s="2">
        <v>2</v>
      </c>
      <c r="D79" s="4" t="str">
        <f t="shared" si="9"/>
        <v>Eugene Yee</v>
      </c>
      <c r="E79" s="4" t="str">
        <f t="shared" si="10"/>
        <v>Russian Railroads</v>
      </c>
      <c r="F79" s="5">
        <f t="shared" si="11"/>
        <v>4</v>
      </c>
      <c r="G79" s="5">
        <f t="shared" si="12"/>
        <v>1</v>
      </c>
      <c r="H79" s="5">
        <f t="shared" si="13"/>
        <v>6</v>
      </c>
      <c r="I79" s="12">
        <v>1</v>
      </c>
      <c r="J79" s="5">
        <f t="shared" si="14"/>
        <v>1</v>
      </c>
      <c r="K79" s="5">
        <f t="shared" si="15"/>
        <v>6</v>
      </c>
      <c r="L79" s="12">
        <v>1</v>
      </c>
      <c r="M79" s="5">
        <f t="shared" si="17"/>
        <v>1</v>
      </c>
      <c r="N79" s="5">
        <f t="shared" si="16"/>
        <v>6</v>
      </c>
    </row>
    <row r="80" spans="1:14" ht="12.75">
      <c r="A80" s="2">
        <v>27.02</v>
      </c>
      <c r="B80" s="2">
        <v>34</v>
      </c>
      <c r="C80" s="2">
        <v>2</v>
      </c>
      <c r="D80" s="4" t="str">
        <f t="shared" si="9"/>
        <v>Eugene Yee</v>
      </c>
      <c r="E80" s="4" t="str">
        <f t="shared" si="10"/>
        <v>Lost Cities</v>
      </c>
      <c r="F80" s="5">
        <f t="shared" si="11"/>
        <v>2</v>
      </c>
      <c r="G80" s="5">
        <f t="shared" si="12"/>
        <v>1</v>
      </c>
      <c r="H80" s="5">
        <f t="shared" si="13"/>
        <v>1</v>
      </c>
      <c r="I80" s="12">
        <v>1</v>
      </c>
      <c r="J80" s="5">
        <f t="shared" si="14"/>
        <v>1</v>
      </c>
      <c r="K80" s="5">
        <f t="shared" si="15"/>
        <v>1</v>
      </c>
      <c r="L80" s="12">
        <v>1</v>
      </c>
      <c r="M80" s="5">
        <f t="shared" si="17"/>
        <v>1</v>
      </c>
      <c r="N80" s="5">
        <f t="shared" si="16"/>
        <v>1</v>
      </c>
    </row>
    <row r="81" spans="1:14" ht="12.75">
      <c r="A81" s="2">
        <v>28.02</v>
      </c>
      <c r="B81" s="2">
        <v>34</v>
      </c>
      <c r="C81" s="2">
        <v>1</v>
      </c>
      <c r="D81" s="4" t="str">
        <f t="shared" si="9"/>
        <v>Eugene Yee</v>
      </c>
      <c r="E81" s="4" t="str">
        <f t="shared" si="10"/>
        <v>Egizia</v>
      </c>
      <c r="F81" s="5">
        <f t="shared" si="11"/>
        <v>4</v>
      </c>
      <c r="G81" s="5">
        <f t="shared" si="12"/>
        <v>2</v>
      </c>
      <c r="H81" s="5">
        <f t="shared" si="13"/>
        <v>10</v>
      </c>
      <c r="I81" s="12">
        <v>1</v>
      </c>
      <c r="J81" s="5">
        <f t="shared" si="14"/>
        <v>1</v>
      </c>
      <c r="K81" s="5">
        <f t="shared" si="15"/>
        <v>10</v>
      </c>
      <c r="L81" s="12">
        <v>1</v>
      </c>
      <c r="M81" s="5">
        <f t="shared" si="17"/>
        <v>1</v>
      </c>
      <c r="N81" s="5">
        <f t="shared" si="16"/>
        <v>10</v>
      </c>
    </row>
    <row r="82" spans="1:14" ht="12.75">
      <c r="A82" s="2">
        <v>34.01</v>
      </c>
      <c r="B82" s="2">
        <v>34</v>
      </c>
      <c r="C82" s="2">
        <v>1</v>
      </c>
      <c r="D82" s="4" t="str">
        <f t="shared" si="9"/>
        <v>Eugene Yee</v>
      </c>
      <c r="E82" s="4" t="str">
        <f t="shared" si="10"/>
        <v>7 Wonders</v>
      </c>
      <c r="F82" s="5">
        <f t="shared" si="11"/>
        <v>5</v>
      </c>
      <c r="G82" s="5">
        <f t="shared" si="12"/>
        <v>2</v>
      </c>
      <c r="H82" s="5">
        <f t="shared" si="13"/>
        <v>10</v>
      </c>
      <c r="I82" s="12">
        <v>1</v>
      </c>
      <c r="J82" s="5">
        <f t="shared" si="14"/>
        <v>1</v>
      </c>
      <c r="K82" s="5">
        <f t="shared" si="15"/>
        <v>10</v>
      </c>
      <c r="L82" s="12">
        <v>1</v>
      </c>
      <c r="M82" s="5">
        <f t="shared" si="17"/>
        <v>1</v>
      </c>
      <c r="N82" s="5">
        <f t="shared" si="16"/>
        <v>10</v>
      </c>
    </row>
    <row r="83" spans="1:14" ht="12.75">
      <c r="A83" s="2">
        <v>32.04</v>
      </c>
      <c r="B83" s="2">
        <v>34</v>
      </c>
      <c r="C83" s="2">
        <v>2</v>
      </c>
      <c r="D83" s="4" t="str">
        <f t="shared" si="9"/>
        <v>Eugene Yee</v>
      </c>
      <c r="E83" s="4" t="str">
        <f t="shared" si="10"/>
        <v>Splendor</v>
      </c>
      <c r="F83" s="5">
        <f t="shared" si="11"/>
        <v>4</v>
      </c>
      <c r="G83" s="5">
        <f t="shared" si="12"/>
        <v>2</v>
      </c>
      <c r="H83" s="5">
        <f t="shared" si="13"/>
        <v>6</v>
      </c>
      <c r="I83" s="12">
        <v>1</v>
      </c>
      <c r="J83" s="5">
        <f t="shared" si="14"/>
        <v>1</v>
      </c>
      <c r="K83" s="5">
        <f t="shared" si="15"/>
        <v>6</v>
      </c>
      <c r="L83" s="12">
        <v>1</v>
      </c>
      <c r="M83" s="5">
        <f t="shared" si="17"/>
        <v>1</v>
      </c>
      <c r="N83" s="5">
        <f t="shared" si="16"/>
        <v>6</v>
      </c>
    </row>
    <row r="84" spans="1:14" ht="12.75">
      <c r="A84" s="2">
        <v>7.03</v>
      </c>
      <c r="B84" s="2">
        <v>38</v>
      </c>
      <c r="C84" s="2">
        <v>2</v>
      </c>
      <c r="D84" s="4" t="str">
        <f t="shared" si="9"/>
        <v>Brian Goodwin</v>
      </c>
      <c r="E84" s="4" t="str">
        <f t="shared" si="10"/>
        <v>Ticket to Ride</v>
      </c>
      <c r="F84" s="5">
        <f t="shared" si="11"/>
        <v>4</v>
      </c>
      <c r="G84" s="5">
        <f t="shared" si="12"/>
        <v>1</v>
      </c>
      <c r="H84" s="5">
        <f t="shared" si="13"/>
        <v>6</v>
      </c>
      <c r="I84" s="12">
        <v>1</v>
      </c>
      <c r="J84" s="5">
        <f t="shared" si="14"/>
        <v>1</v>
      </c>
      <c r="K84" s="5">
        <f t="shared" si="15"/>
        <v>6</v>
      </c>
      <c r="L84" s="12">
        <v>1</v>
      </c>
      <c r="M84" s="5">
        <f t="shared" si="17"/>
        <v>1</v>
      </c>
      <c r="N84" s="5">
        <f t="shared" si="16"/>
        <v>6</v>
      </c>
    </row>
    <row r="85" spans="1:14" ht="12.75">
      <c r="A85" s="2">
        <v>5.01</v>
      </c>
      <c r="B85" s="2">
        <v>41</v>
      </c>
      <c r="C85" s="2">
        <v>1</v>
      </c>
      <c r="D85" s="4" t="str">
        <f t="shared" si="9"/>
        <v>Glenn Massey</v>
      </c>
      <c r="E85" s="4" t="str">
        <f t="shared" si="10"/>
        <v>Acquire</v>
      </c>
      <c r="F85" s="5">
        <f t="shared" si="11"/>
        <v>4</v>
      </c>
      <c r="G85" s="5">
        <f t="shared" si="12"/>
        <v>1</v>
      </c>
      <c r="H85" s="5">
        <f t="shared" si="13"/>
        <v>10</v>
      </c>
      <c r="I85" s="12">
        <v>1</v>
      </c>
      <c r="J85" s="5">
        <f t="shared" si="14"/>
        <v>1</v>
      </c>
      <c r="K85" s="5">
        <f t="shared" si="15"/>
        <v>10</v>
      </c>
      <c r="L85" s="12">
        <v>1</v>
      </c>
      <c r="M85" s="5">
        <f t="shared" si="17"/>
        <v>1</v>
      </c>
      <c r="N85" s="5">
        <f t="shared" si="16"/>
        <v>10</v>
      </c>
    </row>
    <row r="86" spans="1:14" ht="12.75">
      <c r="A86" s="2">
        <v>23.01</v>
      </c>
      <c r="B86" s="2">
        <v>41</v>
      </c>
      <c r="C86" s="2">
        <v>1</v>
      </c>
      <c r="D86" s="4" t="str">
        <f t="shared" si="9"/>
        <v>Glenn Massey</v>
      </c>
      <c r="E86" s="4" t="str">
        <f t="shared" si="10"/>
        <v>Terra Mystica</v>
      </c>
      <c r="F86" s="5">
        <f t="shared" si="11"/>
        <v>3</v>
      </c>
      <c r="G86" s="5">
        <f t="shared" si="12"/>
        <v>1</v>
      </c>
      <c r="H86" s="5">
        <f t="shared" si="13"/>
        <v>10</v>
      </c>
      <c r="I86" s="12">
        <v>1</v>
      </c>
      <c r="J86" s="5">
        <f t="shared" si="14"/>
        <v>1</v>
      </c>
      <c r="K86" s="5">
        <f t="shared" si="15"/>
        <v>10</v>
      </c>
      <c r="L86" s="12">
        <v>1</v>
      </c>
      <c r="M86" s="5">
        <f t="shared" si="17"/>
        <v>1</v>
      </c>
      <c r="N86" s="5">
        <f t="shared" si="16"/>
        <v>10</v>
      </c>
    </row>
    <row r="87" spans="1:14" ht="12.75">
      <c r="A87" s="2">
        <v>3.01</v>
      </c>
      <c r="B87" s="2">
        <v>41</v>
      </c>
      <c r="C87" s="2">
        <v>2</v>
      </c>
      <c r="D87" s="4" t="str">
        <f t="shared" si="9"/>
        <v>Glenn Massey</v>
      </c>
      <c r="E87" s="4" t="str">
        <f t="shared" si="10"/>
        <v>Thurn and Taxis</v>
      </c>
      <c r="F87" s="5">
        <f t="shared" si="11"/>
        <v>4</v>
      </c>
      <c r="G87" s="5">
        <f t="shared" si="12"/>
        <v>1</v>
      </c>
      <c r="H87" s="5">
        <f t="shared" si="13"/>
        <v>6</v>
      </c>
      <c r="I87" s="12">
        <v>1</v>
      </c>
      <c r="J87" s="5">
        <f t="shared" si="14"/>
        <v>1</v>
      </c>
      <c r="K87" s="5">
        <f t="shared" si="15"/>
        <v>6</v>
      </c>
      <c r="L87" s="12">
        <v>1</v>
      </c>
      <c r="M87" s="5">
        <f t="shared" si="17"/>
        <v>1</v>
      </c>
      <c r="N87" s="5">
        <f t="shared" si="16"/>
        <v>6</v>
      </c>
    </row>
    <row r="88" spans="1:14" ht="12.75">
      <c r="A88" s="2">
        <v>26.02</v>
      </c>
      <c r="B88" s="2">
        <v>41</v>
      </c>
      <c r="C88" s="2">
        <v>2</v>
      </c>
      <c r="D88" s="4" t="str">
        <f t="shared" si="9"/>
        <v>Glenn Massey</v>
      </c>
      <c r="E88" s="4" t="str">
        <f t="shared" si="10"/>
        <v>Innovation</v>
      </c>
      <c r="F88" s="5">
        <f t="shared" si="11"/>
        <v>3</v>
      </c>
      <c r="G88" s="5">
        <f t="shared" si="12"/>
        <v>1</v>
      </c>
      <c r="H88" s="5">
        <f t="shared" si="13"/>
        <v>6</v>
      </c>
      <c r="I88" s="12">
        <v>1</v>
      </c>
      <c r="J88" s="5">
        <f t="shared" si="14"/>
        <v>1</v>
      </c>
      <c r="K88" s="5">
        <f t="shared" si="15"/>
        <v>6</v>
      </c>
      <c r="L88" s="12">
        <v>1</v>
      </c>
      <c r="M88" s="5">
        <f t="shared" si="17"/>
        <v>1</v>
      </c>
      <c r="N88" s="5">
        <f t="shared" si="16"/>
        <v>6</v>
      </c>
    </row>
    <row r="89" spans="1:14" ht="12.75">
      <c r="A89" s="2">
        <v>19.03</v>
      </c>
      <c r="B89" s="2">
        <v>41</v>
      </c>
      <c r="C89" s="2">
        <v>3</v>
      </c>
      <c r="D89" s="4" t="str">
        <f t="shared" si="9"/>
        <v>Glenn Massey</v>
      </c>
      <c r="E89" s="4" t="str">
        <f t="shared" si="10"/>
        <v>Russian Railroads</v>
      </c>
      <c r="F89" s="5">
        <f t="shared" si="11"/>
        <v>4</v>
      </c>
      <c r="G89" s="5">
        <f t="shared" si="12"/>
        <v>1</v>
      </c>
      <c r="H89" s="5">
        <f t="shared" si="13"/>
        <v>2</v>
      </c>
      <c r="I89" s="12">
        <v>1</v>
      </c>
      <c r="J89" s="5">
        <f t="shared" si="14"/>
        <v>1</v>
      </c>
      <c r="K89" s="5">
        <f t="shared" si="15"/>
        <v>2</v>
      </c>
      <c r="L89" s="12">
        <v>1</v>
      </c>
      <c r="M89" s="5">
        <f t="shared" si="17"/>
        <v>1</v>
      </c>
      <c r="N89" s="5">
        <f t="shared" si="16"/>
        <v>2</v>
      </c>
    </row>
    <row r="90" spans="1:14" ht="12.75">
      <c r="A90" s="2">
        <v>30.01</v>
      </c>
      <c r="B90" s="2">
        <v>41</v>
      </c>
      <c r="C90" s="2">
        <v>1</v>
      </c>
      <c r="D90" s="4" t="str">
        <f t="shared" si="9"/>
        <v>Glenn Massey</v>
      </c>
      <c r="E90" s="4" t="str">
        <f t="shared" si="10"/>
        <v>Settlers of Catan</v>
      </c>
      <c r="F90" s="5">
        <f t="shared" si="11"/>
        <v>4</v>
      </c>
      <c r="G90" s="5">
        <f t="shared" si="12"/>
        <v>2</v>
      </c>
      <c r="H90" s="5">
        <f t="shared" si="13"/>
        <v>10</v>
      </c>
      <c r="I90" s="12">
        <v>1</v>
      </c>
      <c r="J90" s="5">
        <f t="shared" si="14"/>
        <v>1</v>
      </c>
      <c r="K90" s="5">
        <f t="shared" si="15"/>
        <v>10</v>
      </c>
      <c r="L90" s="12">
        <v>1</v>
      </c>
      <c r="M90" s="5">
        <f t="shared" si="17"/>
        <v>1</v>
      </c>
      <c r="N90" s="5">
        <f t="shared" si="16"/>
        <v>10</v>
      </c>
    </row>
    <row r="91" spans="1:14" ht="12.75">
      <c r="A91" s="2">
        <v>34.02</v>
      </c>
      <c r="B91" s="2">
        <v>41</v>
      </c>
      <c r="C91" s="2">
        <v>1</v>
      </c>
      <c r="D91" s="4" t="str">
        <f t="shared" si="9"/>
        <v>Glenn Massey</v>
      </c>
      <c r="E91" s="4" t="str">
        <f t="shared" si="10"/>
        <v>7 Wonders</v>
      </c>
      <c r="F91" s="5">
        <f t="shared" si="11"/>
        <v>5</v>
      </c>
      <c r="G91" s="5">
        <f t="shared" si="12"/>
        <v>2</v>
      </c>
      <c r="H91" s="5">
        <f t="shared" si="13"/>
        <v>10</v>
      </c>
      <c r="I91" s="12">
        <v>1</v>
      </c>
      <c r="J91" s="5">
        <f t="shared" si="14"/>
        <v>1</v>
      </c>
      <c r="K91" s="5">
        <f t="shared" si="15"/>
        <v>10</v>
      </c>
      <c r="L91" s="12">
        <v>1</v>
      </c>
      <c r="M91" s="5">
        <f t="shared" si="17"/>
        <v>1</v>
      </c>
      <c r="N91" s="5">
        <f t="shared" si="16"/>
        <v>10</v>
      </c>
    </row>
    <row r="92" spans="1:14" ht="12.75">
      <c r="A92" s="2">
        <v>32.01</v>
      </c>
      <c r="B92" s="2">
        <v>41</v>
      </c>
      <c r="C92" s="2">
        <v>4</v>
      </c>
      <c r="D92" s="4" t="str">
        <f t="shared" si="9"/>
        <v>Glenn Massey</v>
      </c>
      <c r="E92" s="4" t="str">
        <f t="shared" si="10"/>
        <v>Splendor</v>
      </c>
      <c r="F92" s="5">
        <f t="shared" si="11"/>
        <v>4</v>
      </c>
      <c r="G92" s="5">
        <f t="shared" si="12"/>
        <v>2</v>
      </c>
      <c r="H92" s="5">
        <f t="shared" si="13"/>
        <v>1</v>
      </c>
      <c r="I92" s="12">
        <v>1</v>
      </c>
      <c r="J92" s="5">
        <f t="shared" si="14"/>
        <v>1</v>
      </c>
      <c r="K92" s="5">
        <f t="shared" si="15"/>
        <v>1</v>
      </c>
      <c r="L92" s="12">
        <v>1</v>
      </c>
      <c r="M92" s="5">
        <f t="shared" si="17"/>
        <v>1</v>
      </c>
      <c r="N92" s="5">
        <f t="shared" si="16"/>
        <v>1</v>
      </c>
    </row>
    <row r="93" spans="1:14" ht="12.75">
      <c r="A93" s="2">
        <v>36.02</v>
      </c>
      <c r="B93" s="2">
        <v>43</v>
      </c>
      <c r="C93" s="2">
        <v>4</v>
      </c>
      <c r="D93" s="4" t="str">
        <f t="shared" si="9"/>
        <v>Mike T</v>
      </c>
      <c r="E93" s="4" t="str">
        <f t="shared" si="10"/>
        <v>Carcassonne</v>
      </c>
      <c r="F93" s="5">
        <f t="shared" si="11"/>
        <v>4</v>
      </c>
      <c r="G93" s="5">
        <f t="shared" si="12"/>
        <v>2</v>
      </c>
      <c r="H93" s="5">
        <f t="shared" si="13"/>
        <v>1</v>
      </c>
      <c r="I93" s="12">
        <v>1</v>
      </c>
      <c r="J93" s="5">
        <f t="shared" si="14"/>
        <v>1</v>
      </c>
      <c r="K93" s="5">
        <f t="shared" si="15"/>
        <v>1</v>
      </c>
      <c r="L93" s="12">
        <v>1</v>
      </c>
      <c r="M93" s="5">
        <f t="shared" si="17"/>
        <v>1</v>
      </c>
      <c r="N93" s="5">
        <f t="shared" si="16"/>
        <v>1</v>
      </c>
    </row>
    <row r="94" spans="1:14" ht="12.75">
      <c r="A94" s="2">
        <v>32.03</v>
      </c>
      <c r="B94" s="2">
        <v>46</v>
      </c>
      <c r="C94" s="2">
        <v>1</v>
      </c>
      <c r="D94" s="4" t="str">
        <f t="shared" si="9"/>
        <v>Rick Bynaker</v>
      </c>
      <c r="E94" s="4" t="str">
        <f t="shared" si="10"/>
        <v>Splendor</v>
      </c>
      <c r="F94" s="5">
        <f t="shared" si="11"/>
        <v>4</v>
      </c>
      <c r="G94" s="5">
        <f t="shared" si="12"/>
        <v>2</v>
      </c>
      <c r="H94" s="5">
        <f t="shared" si="13"/>
        <v>10</v>
      </c>
      <c r="I94" s="12">
        <v>1</v>
      </c>
      <c r="J94" s="5">
        <f t="shared" si="14"/>
        <v>1</v>
      </c>
      <c r="K94" s="5">
        <f t="shared" si="15"/>
        <v>10</v>
      </c>
      <c r="L94" s="12">
        <v>1</v>
      </c>
      <c r="M94" s="5">
        <f t="shared" si="17"/>
        <v>1</v>
      </c>
      <c r="N94" s="5">
        <f t="shared" si="16"/>
        <v>10</v>
      </c>
    </row>
    <row r="95" spans="1:14" ht="12.75">
      <c r="A95" s="2">
        <v>6.02</v>
      </c>
      <c r="B95" s="2">
        <v>49</v>
      </c>
      <c r="C95" s="2">
        <v>2</v>
      </c>
      <c r="D95" s="4" t="str">
        <f t="shared" si="9"/>
        <v>Francisco Jimenez</v>
      </c>
      <c r="E95" s="4" t="str">
        <f t="shared" si="10"/>
        <v>Small World</v>
      </c>
      <c r="F95" s="5">
        <f t="shared" si="11"/>
        <v>4</v>
      </c>
      <c r="G95" s="5">
        <f t="shared" si="12"/>
        <v>1</v>
      </c>
      <c r="H95" s="5">
        <f t="shared" si="13"/>
        <v>6</v>
      </c>
      <c r="I95" s="12">
        <v>1</v>
      </c>
      <c r="J95" s="5">
        <f t="shared" si="14"/>
        <v>1</v>
      </c>
      <c r="K95" s="5">
        <f t="shared" si="15"/>
        <v>6</v>
      </c>
      <c r="L95" s="12">
        <v>1</v>
      </c>
      <c r="M95" s="5">
        <f t="shared" si="17"/>
        <v>1</v>
      </c>
      <c r="N95" s="5">
        <f t="shared" si="16"/>
        <v>6</v>
      </c>
    </row>
    <row r="96" spans="1:14" ht="12.75">
      <c r="A96" s="2">
        <v>37.01</v>
      </c>
      <c r="B96" s="2">
        <v>49</v>
      </c>
      <c r="C96" s="2">
        <v>2</v>
      </c>
      <c r="D96" s="4" t="str">
        <f t="shared" si="9"/>
        <v>Francisco Jimenez</v>
      </c>
      <c r="E96" s="4" t="str">
        <f t="shared" si="10"/>
        <v>Trans America/Europa</v>
      </c>
      <c r="F96" s="5">
        <f t="shared" si="11"/>
        <v>4</v>
      </c>
      <c r="G96" s="5">
        <f t="shared" si="12"/>
        <v>2</v>
      </c>
      <c r="H96" s="5">
        <f t="shared" si="13"/>
        <v>6</v>
      </c>
      <c r="I96" s="12">
        <v>1</v>
      </c>
      <c r="J96" s="5">
        <f t="shared" si="14"/>
        <v>1</v>
      </c>
      <c r="K96" s="5">
        <f t="shared" si="15"/>
        <v>6</v>
      </c>
      <c r="L96" s="12">
        <v>1</v>
      </c>
      <c r="M96" s="5">
        <f t="shared" si="17"/>
        <v>1</v>
      </c>
      <c r="N96" s="5">
        <f t="shared" si="16"/>
        <v>6</v>
      </c>
    </row>
    <row r="97" spans="1:14" ht="12.75">
      <c r="A97" s="2">
        <v>28.02</v>
      </c>
      <c r="B97" s="2">
        <v>49</v>
      </c>
      <c r="C97" s="2">
        <v>4</v>
      </c>
      <c r="D97" s="4" t="str">
        <f t="shared" si="9"/>
        <v>Francisco Jimenez</v>
      </c>
      <c r="E97" s="4" t="str">
        <f t="shared" si="10"/>
        <v>Egizia</v>
      </c>
      <c r="F97" s="5">
        <f t="shared" si="11"/>
        <v>4</v>
      </c>
      <c r="G97" s="5">
        <f t="shared" si="12"/>
        <v>2</v>
      </c>
      <c r="H97" s="5">
        <f t="shared" si="13"/>
        <v>1</v>
      </c>
      <c r="I97" s="12">
        <v>1</v>
      </c>
      <c r="J97" s="5">
        <f t="shared" si="14"/>
        <v>1</v>
      </c>
      <c r="K97" s="5">
        <f t="shared" si="15"/>
        <v>1</v>
      </c>
      <c r="L97" s="12">
        <v>1</v>
      </c>
      <c r="M97" s="5">
        <f t="shared" si="17"/>
        <v>1</v>
      </c>
      <c r="N97" s="5">
        <f t="shared" si="16"/>
        <v>1</v>
      </c>
    </row>
    <row r="98" spans="1:14" ht="12.75">
      <c r="A98" s="2">
        <v>33.01</v>
      </c>
      <c r="B98" s="2">
        <v>49</v>
      </c>
      <c r="C98" s="2">
        <v>4</v>
      </c>
      <c r="D98" s="4" t="str">
        <f t="shared" si="9"/>
        <v>Francisco Jimenez</v>
      </c>
      <c r="E98" s="4" t="str">
        <f t="shared" si="10"/>
        <v>Trains</v>
      </c>
      <c r="F98" s="5">
        <f t="shared" si="11"/>
        <v>4</v>
      </c>
      <c r="G98" s="5">
        <f t="shared" si="12"/>
        <v>2</v>
      </c>
      <c r="H98" s="5">
        <f t="shared" si="13"/>
        <v>1</v>
      </c>
      <c r="I98" s="12">
        <v>1</v>
      </c>
      <c r="J98" s="5">
        <f t="shared" si="14"/>
        <v>1</v>
      </c>
      <c r="K98" s="5">
        <f t="shared" si="15"/>
        <v>1</v>
      </c>
      <c r="L98" s="12">
        <v>1</v>
      </c>
      <c r="M98" s="5">
        <f t="shared" si="17"/>
        <v>1</v>
      </c>
      <c r="N98" s="5">
        <f t="shared" si="16"/>
        <v>1</v>
      </c>
    </row>
    <row r="99" spans="1:14" ht="12.75">
      <c r="A99" s="2">
        <v>11.02</v>
      </c>
      <c r="B99" s="2">
        <v>51</v>
      </c>
      <c r="C99" s="2">
        <v>1</v>
      </c>
      <c r="D99" s="4" t="str">
        <f t="shared" si="9"/>
        <v>Vince Lupo</v>
      </c>
      <c r="E99" s="4" t="str">
        <f t="shared" si="10"/>
        <v>Brass</v>
      </c>
      <c r="F99" s="5">
        <f t="shared" si="11"/>
        <v>3</v>
      </c>
      <c r="G99" s="5">
        <f t="shared" si="12"/>
        <v>1</v>
      </c>
      <c r="H99" s="5">
        <f t="shared" si="13"/>
        <v>10</v>
      </c>
      <c r="I99" s="12">
        <v>1</v>
      </c>
      <c r="J99" s="5">
        <f t="shared" si="14"/>
        <v>1</v>
      </c>
      <c r="K99" s="5">
        <f t="shared" si="15"/>
        <v>10</v>
      </c>
      <c r="L99" s="12">
        <v>1</v>
      </c>
      <c r="M99" s="5">
        <f t="shared" si="17"/>
        <v>1</v>
      </c>
      <c r="N99" s="5">
        <f t="shared" si="16"/>
        <v>10</v>
      </c>
    </row>
    <row r="100" spans="1:14" ht="12.75">
      <c r="A100" s="2">
        <v>26.02</v>
      </c>
      <c r="B100" s="2">
        <v>51</v>
      </c>
      <c r="C100" s="2">
        <v>1</v>
      </c>
      <c r="D100" s="4" t="str">
        <f t="shared" si="9"/>
        <v>Vince Lupo</v>
      </c>
      <c r="E100" s="4" t="str">
        <f t="shared" si="10"/>
        <v>Innovation</v>
      </c>
      <c r="F100" s="5">
        <f t="shared" si="11"/>
        <v>3</v>
      </c>
      <c r="G100" s="5">
        <f t="shared" si="12"/>
        <v>1</v>
      </c>
      <c r="H100" s="5">
        <f t="shared" si="13"/>
        <v>10</v>
      </c>
      <c r="I100" s="12">
        <v>1</v>
      </c>
      <c r="J100" s="5">
        <f t="shared" si="14"/>
        <v>1</v>
      </c>
      <c r="K100" s="5">
        <f t="shared" si="15"/>
        <v>10</v>
      </c>
      <c r="L100" s="12">
        <v>1</v>
      </c>
      <c r="M100" s="5">
        <f t="shared" si="17"/>
        <v>1</v>
      </c>
      <c r="N100" s="5">
        <f t="shared" si="16"/>
        <v>10</v>
      </c>
    </row>
    <row r="101" spans="1:14" ht="12.75">
      <c r="A101" s="2">
        <v>25.01</v>
      </c>
      <c r="B101" s="2">
        <v>51</v>
      </c>
      <c r="C101" s="2">
        <v>2</v>
      </c>
      <c r="D101" s="4" t="str">
        <f t="shared" si="9"/>
        <v>Vince Lupo</v>
      </c>
      <c r="E101" s="4" t="str">
        <f t="shared" si="10"/>
        <v>Tzolk'in: The Mayan Calendar</v>
      </c>
      <c r="F101" s="5">
        <f t="shared" si="11"/>
        <v>4</v>
      </c>
      <c r="G101" s="5">
        <f t="shared" si="12"/>
        <v>1</v>
      </c>
      <c r="H101" s="5">
        <f t="shared" si="13"/>
        <v>6</v>
      </c>
      <c r="I101" s="12">
        <v>1</v>
      </c>
      <c r="J101" s="5">
        <f t="shared" si="14"/>
        <v>1</v>
      </c>
      <c r="K101" s="5">
        <f t="shared" si="15"/>
        <v>6</v>
      </c>
      <c r="L101" s="12">
        <v>1</v>
      </c>
      <c r="M101" s="5">
        <f t="shared" si="17"/>
        <v>1</v>
      </c>
      <c r="N101" s="5">
        <f t="shared" si="16"/>
        <v>6</v>
      </c>
    </row>
    <row r="102" spans="1:14" ht="12.75">
      <c r="A102" s="2">
        <v>33.02</v>
      </c>
      <c r="B102" s="2">
        <v>51</v>
      </c>
      <c r="C102" s="2">
        <v>1</v>
      </c>
      <c r="D102" s="4" t="str">
        <f t="shared" si="9"/>
        <v>Vince Lupo</v>
      </c>
      <c r="E102" s="4" t="str">
        <f t="shared" si="10"/>
        <v>Trains</v>
      </c>
      <c r="F102" s="5">
        <f t="shared" si="11"/>
        <v>3</v>
      </c>
      <c r="G102" s="5">
        <f t="shared" si="12"/>
        <v>2</v>
      </c>
      <c r="H102" s="5">
        <f t="shared" si="13"/>
        <v>10</v>
      </c>
      <c r="I102" s="12">
        <v>1</v>
      </c>
      <c r="J102" s="5">
        <f t="shared" si="14"/>
        <v>1</v>
      </c>
      <c r="K102" s="5">
        <f t="shared" si="15"/>
        <v>10</v>
      </c>
      <c r="L102" s="12">
        <v>1</v>
      </c>
      <c r="M102" s="5">
        <f t="shared" si="17"/>
        <v>1</v>
      </c>
      <c r="N102" s="5">
        <f t="shared" si="16"/>
        <v>10</v>
      </c>
    </row>
    <row r="103" spans="1:14" ht="12.75">
      <c r="A103" s="2">
        <v>29.01</v>
      </c>
      <c r="B103" s="2">
        <v>51</v>
      </c>
      <c r="C103" s="2">
        <v>4</v>
      </c>
      <c r="D103" s="4" t="str">
        <f t="shared" si="9"/>
        <v>Vince Lupo</v>
      </c>
      <c r="E103" s="4" t="str">
        <f t="shared" si="10"/>
        <v>Puerto Rico</v>
      </c>
      <c r="F103" s="5">
        <f t="shared" si="11"/>
        <v>4</v>
      </c>
      <c r="G103" s="5">
        <f t="shared" si="12"/>
        <v>2</v>
      </c>
      <c r="H103" s="5">
        <f t="shared" si="13"/>
        <v>1</v>
      </c>
      <c r="I103" s="12">
        <v>1</v>
      </c>
      <c r="J103" s="5">
        <f t="shared" si="14"/>
        <v>1</v>
      </c>
      <c r="K103" s="5">
        <f t="shared" si="15"/>
        <v>1</v>
      </c>
      <c r="L103" s="12">
        <v>1</v>
      </c>
      <c r="M103" s="5">
        <f t="shared" si="17"/>
        <v>1</v>
      </c>
      <c r="N103" s="5">
        <f t="shared" si="16"/>
        <v>1</v>
      </c>
    </row>
    <row r="104" spans="1:14" ht="12.75">
      <c r="A104" s="2">
        <v>34.03</v>
      </c>
      <c r="B104" s="2">
        <v>51</v>
      </c>
      <c r="C104" s="2">
        <v>6</v>
      </c>
      <c r="D104" s="4" t="str">
        <f t="shared" si="9"/>
        <v>Vince Lupo</v>
      </c>
      <c r="E104" s="4" t="str">
        <f t="shared" si="10"/>
        <v>7 Wonders</v>
      </c>
      <c r="F104" s="5">
        <f t="shared" si="11"/>
        <v>6</v>
      </c>
      <c r="G104" s="5">
        <f t="shared" si="12"/>
        <v>2</v>
      </c>
      <c r="H104" s="5">
        <f t="shared" si="13"/>
        <v>1</v>
      </c>
      <c r="I104" s="12">
        <v>1</v>
      </c>
      <c r="J104" s="5">
        <f t="shared" si="14"/>
        <v>1</v>
      </c>
      <c r="K104" s="5">
        <f t="shared" si="15"/>
        <v>1</v>
      </c>
      <c r="L104" s="12">
        <v>1</v>
      </c>
      <c r="M104" s="5">
        <f t="shared" si="17"/>
        <v>1</v>
      </c>
      <c r="N104" s="5">
        <f t="shared" si="16"/>
        <v>1</v>
      </c>
    </row>
    <row r="105" spans="1:14" ht="12.75">
      <c r="A105" s="2">
        <v>14.01</v>
      </c>
      <c r="B105" s="2">
        <v>52</v>
      </c>
      <c r="C105" s="2">
        <v>2</v>
      </c>
      <c r="D105" s="4" t="str">
        <f t="shared" si="9"/>
        <v>Ivan Lawson</v>
      </c>
      <c r="E105" s="4" t="str">
        <f t="shared" si="10"/>
        <v>Stone Age</v>
      </c>
      <c r="F105" s="5">
        <f t="shared" si="11"/>
        <v>4</v>
      </c>
      <c r="G105" s="5">
        <f t="shared" si="12"/>
        <v>1</v>
      </c>
      <c r="H105" s="5">
        <f t="shared" si="13"/>
        <v>6</v>
      </c>
      <c r="I105" s="12">
        <v>1</v>
      </c>
      <c r="J105" s="5">
        <f t="shared" si="14"/>
        <v>1</v>
      </c>
      <c r="K105" s="5">
        <f t="shared" si="15"/>
        <v>6</v>
      </c>
      <c r="L105" s="12">
        <v>1</v>
      </c>
      <c r="M105" s="5">
        <f t="shared" si="17"/>
        <v>1</v>
      </c>
      <c r="N105" s="5">
        <f t="shared" si="16"/>
        <v>6</v>
      </c>
    </row>
    <row r="106" spans="1:14" ht="12.75">
      <c r="A106" s="2">
        <v>27.06</v>
      </c>
      <c r="B106" s="2">
        <v>52</v>
      </c>
      <c r="C106" s="2">
        <v>1</v>
      </c>
      <c r="D106" s="4" t="str">
        <f t="shared" si="9"/>
        <v>Ivan Lawson</v>
      </c>
      <c r="E106" s="4" t="str">
        <f t="shared" si="10"/>
        <v>Lost Cities</v>
      </c>
      <c r="F106" s="5">
        <f t="shared" si="11"/>
        <v>2</v>
      </c>
      <c r="G106" s="5">
        <f t="shared" si="12"/>
        <v>1</v>
      </c>
      <c r="H106" s="5">
        <f t="shared" si="13"/>
        <v>6</v>
      </c>
      <c r="I106" s="12">
        <v>1</v>
      </c>
      <c r="J106" s="5">
        <f t="shared" si="14"/>
        <v>1</v>
      </c>
      <c r="K106" s="5">
        <f t="shared" si="15"/>
        <v>6</v>
      </c>
      <c r="L106" s="12">
        <v>1</v>
      </c>
      <c r="M106" s="5">
        <f t="shared" si="17"/>
        <v>1</v>
      </c>
      <c r="N106" s="5">
        <f t="shared" si="16"/>
        <v>6</v>
      </c>
    </row>
    <row r="107" spans="1:14" ht="12.75">
      <c r="A107" s="2">
        <v>25.01</v>
      </c>
      <c r="B107" s="2">
        <v>52</v>
      </c>
      <c r="C107" s="2">
        <v>4</v>
      </c>
      <c r="D107" s="4" t="str">
        <f t="shared" si="9"/>
        <v>Ivan Lawson</v>
      </c>
      <c r="E107" s="4" t="str">
        <f t="shared" si="10"/>
        <v>Tzolk'in: The Mayan Calendar</v>
      </c>
      <c r="F107" s="5">
        <f t="shared" si="11"/>
        <v>4</v>
      </c>
      <c r="G107" s="5">
        <f t="shared" si="12"/>
        <v>1</v>
      </c>
      <c r="H107" s="5">
        <f t="shared" si="13"/>
        <v>1</v>
      </c>
      <c r="I107" s="12">
        <v>1</v>
      </c>
      <c r="J107" s="5">
        <f t="shared" si="14"/>
        <v>1</v>
      </c>
      <c r="K107" s="5">
        <f t="shared" si="15"/>
        <v>1</v>
      </c>
      <c r="L107" s="12">
        <v>1</v>
      </c>
      <c r="M107" s="5">
        <f t="shared" si="17"/>
        <v>1</v>
      </c>
      <c r="N107" s="5">
        <f t="shared" si="16"/>
        <v>1</v>
      </c>
    </row>
    <row r="108" spans="1:14" ht="12.75">
      <c r="A108" s="2">
        <v>32.03</v>
      </c>
      <c r="B108" s="2">
        <v>52</v>
      </c>
      <c r="C108" s="2">
        <v>3</v>
      </c>
      <c r="D108" s="4" t="str">
        <f t="shared" si="9"/>
        <v>Ivan Lawson</v>
      </c>
      <c r="E108" s="4" t="str">
        <f t="shared" si="10"/>
        <v>Splendor</v>
      </c>
      <c r="F108" s="5">
        <f t="shared" si="11"/>
        <v>4</v>
      </c>
      <c r="G108" s="5">
        <f t="shared" si="12"/>
        <v>2</v>
      </c>
      <c r="H108" s="5">
        <f t="shared" si="13"/>
        <v>2</v>
      </c>
      <c r="I108" s="12">
        <v>1</v>
      </c>
      <c r="J108" s="5">
        <f t="shared" si="14"/>
        <v>1</v>
      </c>
      <c r="K108" s="5">
        <f t="shared" si="15"/>
        <v>2</v>
      </c>
      <c r="L108" s="12">
        <v>1</v>
      </c>
      <c r="M108" s="5">
        <f t="shared" si="17"/>
        <v>1</v>
      </c>
      <c r="N108" s="5">
        <f t="shared" si="16"/>
        <v>2</v>
      </c>
    </row>
    <row r="109" spans="1:14" ht="12.75">
      <c r="A109" s="2">
        <v>34.02</v>
      </c>
      <c r="B109" s="2">
        <v>52</v>
      </c>
      <c r="C109" s="2">
        <v>4</v>
      </c>
      <c r="D109" s="4" t="str">
        <f t="shared" si="9"/>
        <v>Ivan Lawson</v>
      </c>
      <c r="E109" s="4" t="str">
        <f t="shared" si="10"/>
        <v>7 Wonders</v>
      </c>
      <c r="F109" s="5">
        <f t="shared" si="11"/>
        <v>5</v>
      </c>
      <c r="G109" s="5">
        <f t="shared" si="12"/>
        <v>2</v>
      </c>
      <c r="H109" s="5">
        <f t="shared" si="13"/>
        <v>2</v>
      </c>
      <c r="I109" s="12">
        <v>1</v>
      </c>
      <c r="J109" s="5">
        <f t="shared" si="14"/>
        <v>1</v>
      </c>
      <c r="K109" s="5">
        <f t="shared" si="15"/>
        <v>2</v>
      </c>
      <c r="L109" s="12">
        <v>1</v>
      </c>
      <c r="M109" s="5">
        <f t="shared" si="17"/>
        <v>1</v>
      </c>
      <c r="N109" s="5">
        <f t="shared" si="16"/>
        <v>2</v>
      </c>
    </row>
    <row r="110" spans="1:14" ht="12.75">
      <c r="A110" s="2">
        <v>4.02</v>
      </c>
      <c r="B110" s="2">
        <v>55</v>
      </c>
      <c r="C110" s="2">
        <v>2</v>
      </c>
      <c r="D110" s="4" t="str">
        <f t="shared" si="9"/>
        <v>Jonathan Smith</v>
      </c>
      <c r="E110" s="4" t="str">
        <f t="shared" si="10"/>
        <v>Vegas Showdown</v>
      </c>
      <c r="F110" s="5">
        <f t="shared" si="11"/>
        <v>5</v>
      </c>
      <c r="G110" s="5">
        <f t="shared" si="12"/>
        <v>1</v>
      </c>
      <c r="H110" s="5">
        <f t="shared" si="13"/>
        <v>6</v>
      </c>
      <c r="I110" s="12">
        <v>1</v>
      </c>
      <c r="J110" s="5">
        <f t="shared" si="14"/>
        <v>1</v>
      </c>
      <c r="K110" s="5">
        <f t="shared" si="15"/>
        <v>6</v>
      </c>
      <c r="L110" s="12">
        <v>1</v>
      </c>
      <c r="M110" s="5">
        <f t="shared" si="17"/>
        <v>1</v>
      </c>
      <c r="N110" s="5">
        <f t="shared" si="16"/>
        <v>6</v>
      </c>
    </row>
    <row r="111" spans="1:14" ht="12.75">
      <c r="A111" s="2">
        <v>5.01</v>
      </c>
      <c r="B111" s="2">
        <v>55</v>
      </c>
      <c r="C111" s="2">
        <v>4</v>
      </c>
      <c r="D111" s="4" t="str">
        <f t="shared" si="9"/>
        <v>Jonathan Smith</v>
      </c>
      <c r="E111" s="4" t="str">
        <f t="shared" si="10"/>
        <v>Acquire</v>
      </c>
      <c r="F111" s="5">
        <f t="shared" si="11"/>
        <v>4</v>
      </c>
      <c r="G111" s="5">
        <f t="shared" si="12"/>
        <v>1</v>
      </c>
      <c r="H111" s="5">
        <f t="shared" si="13"/>
        <v>1</v>
      </c>
      <c r="I111" s="12">
        <v>1</v>
      </c>
      <c r="J111" s="5">
        <f t="shared" si="14"/>
        <v>1</v>
      </c>
      <c r="K111" s="5">
        <f t="shared" si="15"/>
        <v>1</v>
      </c>
      <c r="L111" s="12">
        <v>1</v>
      </c>
      <c r="M111" s="5">
        <f t="shared" si="17"/>
        <v>1</v>
      </c>
      <c r="N111" s="5">
        <f t="shared" si="16"/>
        <v>1</v>
      </c>
    </row>
    <row r="112" spans="1:14" ht="12.75">
      <c r="A112" s="2">
        <v>12.01</v>
      </c>
      <c r="B112" s="2">
        <v>55</v>
      </c>
      <c r="C112" s="2">
        <v>6</v>
      </c>
      <c r="D112" s="4" t="str">
        <f t="shared" si="9"/>
        <v>Jonathan Smith</v>
      </c>
      <c r="E112" s="4" t="str">
        <f t="shared" si="10"/>
        <v>Formula De</v>
      </c>
      <c r="F112" s="5">
        <f t="shared" si="11"/>
        <v>6</v>
      </c>
      <c r="G112" s="5">
        <f t="shared" si="12"/>
        <v>1</v>
      </c>
      <c r="H112" s="5">
        <f t="shared" si="13"/>
        <v>1</v>
      </c>
      <c r="I112" s="12">
        <v>1</v>
      </c>
      <c r="J112" s="5">
        <f t="shared" si="14"/>
        <v>1</v>
      </c>
      <c r="K112" s="5">
        <f t="shared" si="15"/>
        <v>1</v>
      </c>
      <c r="L112" s="12">
        <v>1</v>
      </c>
      <c r="M112" s="5">
        <f t="shared" si="17"/>
        <v>1</v>
      </c>
      <c r="N112" s="5">
        <f t="shared" si="16"/>
        <v>1</v>
      </c>
    </row>
    <row r="113" spans="1:14" ht="12.75">
      <c r="A113" s="2">
        <v>6.01</v>
      </c>
      <c r="B113" s="2">
        <v>57</v>
      </c>
      <c r="C113" s="2">
        <v>1</v>
      </c>
      <c r="D113" s="4" t="str">
        <f t="shared" si="9"/>
        <v>Amber Cook</v>
      </c>
      <c r="E113" s="4" t="str">
        <f t="shared" si="10"/>
        <v>Small World</v>
      </c>
      <c r="F113" s="5">
        <f t="shared" si="11"/>
        <v>4</v>
      </c>
      <c r="G113" s="5">
        <f t="shared" si="12"/>
        <v>1</v>
      </c>
      <c r="H113" s="5">
        <f t="shared" si="13"/>
        <v>10</v>
      </c>
      <c r="I113" s="12">
        <v>1</v>
      </c>
      <c r="J113" s="5">
        <f t="shared" si="14"/>
        <v>1</v>
      </c>
      <c r="K113" s="5">
        <f t="shared" si="15"/>
        <v>10</v>
      </c>
      <c r="L113" s="12">
        <v>1</v>
      </c>
      <c r="M113" s="5">
        <f t="shared" si="17"/>
        <v>1</v>
      </c>
      <c r="N113" s="5">
        <f t="shared" si="16"/>
        <v>10</v>
      </c>
    </row>
    <row r="114" spans="1:14" ht="12.75">
      <c r="A114" s="2">
        <v>4.02</v>
      </c>
      <c r="B114" s="2">
        <v>57</v>
      </c>
      <c r="C114" s="2">
        <v>5</v>
      </c>
      <c r="D114" s="4" t="str">
        <f t="shared" si="9"/>
        <v>Amber Cook</v>
      </c>
      <c r="E114" s="4" t="str">
        <f t="shared" si="10"/>
        <v>Vegas Showdown</v>
      </c>
      <c r="F114" s="5">
        <f t="shared" si="11"/>
        <v>5</v>
      </c>
      <c r="G114" s="5">
        <f t="shared" si="12"/>
        <v>1</v>
      </c>
      <c r="H114" s="5">
        <f t="shared" si="13"/>
        <v>1</v>
      </c>
      <c r="I114" s="12">
        <v>1</v>
      </c>
      <c r="J114" s="5">
        <f t="shared" si="14"/>
        <v>1</v>
      </c>
      <c r="K114" s="5">
        <f t="shared" si="15"/>
        <v>1</v>
      </c>
      <c r="L114" s="12">
        <v>1</v>
      </c>
      <c r="M114" s="5">
        <f t="shared" si="17"/>
        <v>1</v>
      </c>
      <c r="N114" s="5">
        <f t="shared" si="16"/>
        <v>1</v>
      </c>
    </row>
    <row r="115" spans="1:14" ht="12.75">
      <c r="A115" s="2">
        <v>14.04</v>
      </c>
      <c r="B115" s="2">
        <v>57</v>
      </c>
      <c r="C115" s="2">
        <v>4</v>
      </c>
      <c r="D115" s="4" t="str">
        <f t="shared" si="9"/>
        <v>Amber Cook</v>
      </c>
      <c r="E115" s="4" t="str">
        <f t="shared" si="10"/>
        <v>Stone Age</v>
      </c>
      <c r="F115" s="5">
        <f t="shared" si="11"/>
        <v>4</v>
      </c>
      <c r="G115" s="5">
        <f t="shared" si="12"/>
        <v>1</v>
      </c>
      <c r="H115" s="5">
        <f t="shared" si="13"/>
        <v>1</v>
      </c>
      <c r="I115" s="12">
        <v>1</v>
      </c>
      <c r="J115" s="5">
        <f t="shared" si="14"/>
        <v>1</v>
      </c>
      <c r="K115" s="5">
        <f t="shared" si="15"/>
        <v>1</v>
      </c>
      <c r="L115" s="12">
        <v>1</v>
      </c>
      <c r="M115" s="5">
        <f t="shared" si="17"/>
        <v>1</v>
      </c>
      <c r="N115" s="5">
        <f t="shared" si="16"/>
        <v>1</v>
      </c>
    </row>
    <row r="116" spans="1:14" ht="12.75">
      <c r="A116" s="2">
        <v>4.01</v>
      </c>
      <c r="B116" s="2">
        <v>58</v>
      </c>
      <c r="C116" s="2">
        <v>2</v>
      </c>
      <c r="D116" s="4" t="str">
        <f t="shared" si="9"/>
        <v>Tim Cook</v>
      </c>
      <c r="E116" s="4" t="str">
        <f t="shared" si="10"/>
        <v>Vegas Showdown</v>
      </c>
      <c r="F116" s="5">
        <f t="shared" si="11"/>
        <v>5</v>
      </c>
      <c r="G116" s="5">
        <f t="shared" si="12"/>
        <v>1</v>
      </c>
      <c r="H116" s="5">
        <f t="shared" si="13"/>
        <v>6</v>
      </c>
      <c r="I116" s="12">
        <v>1</v>
      </c>
      <c r="J116" s="5">
        <f t="shared" si="14"/>
        <v>1</v>
      </c>
      <c r="K116" s="5">
        <f t="shared" si="15"/>
        <v>6</v>
      </c>
      <c r="L116" s="12">
        <v>1</v>
      </c>
      <c r="M116" s="5">
        <f t="shared" si="17"/>
        <v>1</v>
      </c>
      <c r="N116" s="5">
        <f t="shared" si="16"/>
        <v>6</v>
      </c>
    </row>
    <row r="117" spans="1:14" ht="12.75">
      <c r="A117" s="2">
        <v>6.01</v>
      </c>
      <c r="B117" s="2">
        <v>58</v>
      </c>
      <c r="C117" s="2">
        <v>4</v>
      </c>
      <c r="D117" s="4" t="str">
        <f t="shared" si="9"/>
        <v>Tim Cook</v>
      </c>
      <c r="E117" s="4" t="str">
        <f t="shared" si="10"/>
        <v>Small World</v>
      </c>
      <c r="F117" s="5">
        <f t="shared" si="11"/>
        <v>4</v>
      </c>
      <c r="G117" s="5">
        <f t="shared" si="12"/>
        <v>1</v>
      </c>
      <c r="H117" s="5">
        <f t="shared" si="13"/>
        <v>1</v>
      </c>
      <c r="I117" s="12">
        <v>1</v>
      </c>
      <c r="J117" s="5">
        <f t="shared" si="14"/>
        <v>1</v>
      </c>
      <c r="K117" s="5">
        <f t="shared" si="15"/>
        <v>1</v>
      </c>
      <c r="L117" s="12">
        <v>1</v>
      </c>
      <c r="M117" s="5">
        <f t="shared" si="17"/>
        <v>1</v>
      </c>
      <c r="N117" s="5">
        <f t="shared" si="16"/>
        <v>1</v>
      </c>
    </row>
    <row r="118" spans="1:14" ht="12.75">
      <c r="A118" s="2">
        <v>14.03</v>
      </c>
      <c r="B118" s="2">
        <v>58</v>
      </c>
      <c r="C118" s="2">
        <v>4</v>
      </c>
      <c r="D118" s="4" t="str">
        <f t="shared" si="9"/>
        <v>Tim Cook</v>
      </c>
      <c r="E118" s="4" t="str">
        <f t="shared" si="10"/>
        <v>Stone Age</v>
      </c>
      <c r="F118" s="5">
        <f t="shared" si="11"/>
        <v>4</v>
      </c>
      <c r="G118" s="5">
        <f t="shared" si="12"/>
        <v>1</v>
      </c>
      <c r="H118" s="5">
        <f t="shared" si="13"/>
        <v>1</v>
      </c>
      <c r="I118" s="12">
        <v>1</v>
      </c>
      <c r="J118" s="5">
        <f t="shared" si="14"/>
        <v>1</v>
      </c>
      <c r="K118" s="5">
        <f t="shared" si="15"/>
        <v>1</v>
      </c>
      <c r="L118" s="12">
        <v>1</v>
      </c>
      <c r="M118" s="5">
        <f t="shared" si="17"/>
        <v>1</v>
      </c>
      <c r="N118" s="5">
        <f t="shared" si="16"/>
        <v>1</v>
      </c>
    </row>
    <row r="119" spans="1:14" ht="12.75">
      <c r="A119" s="2">
        <v>7.05</v>
      </c>
      <c r="B119" s="2">
        <v>60</v>
      </c>
      <c r="C119" s="2">
        <v>2</v>
      </c>
      <c r="D119" s="4" t="str">
        <f t="shared" si="9"/>
        <v>Scott Fenn</v>
      </c>
      <c r="E119" s="4" t="str">
        <f t="shared" si="10"/>
        <v>Ticket to Ride</v>
      </c>
      <c r="F119" s="5">
        <f t="shared" si="11"/>
        <v>4</v>
      </c>
      <c r="G119" s="5">
        <f t="shared" si="12"/>
        <v>1</v>
      </c>
      <c r="H119" s="5">
        <f t="shared" si="13"/>
        <v>6</v>
      </c>
      <c r="I119" s="12">
        <v>1</v>
      </c>
      <c r="J119" s="5">
        <f t="shared" si="14"/>
        <v>1</v>
      </c>
      <c r="K119" s="5">
        <f t="shared" si="15"/>
        <v>6</v>
      </c>
      <c r="L119" s="12">
        <v>1</v>
      </c>
      <c r="M119" s="5">
        <f t="shared" si="17"/>
        <v>1</v>
      </c>
      <c r="N119" s="5">
        <f t="shared" si="16"/>
        <v>6</v>
      </c>
    </row>
    <row r="120" spans="1:14" ht="12.75">
      <c r="A120" s="2">
        <v>22.02</v>
      </c>
      <c r="B120" s="2">
        <v>60</v>
      </c>
      <c r="C120" s="2">
        <v>2</v>
      </c>
      <c r="D120" s="4" t="str">
        <f t="shared" si="9"/>
        <v>Scott Fenn</v>
      </c>
      <c r="E120" s="4" t="str">
        <f t="shared" si="10"/>
        <v>Power Grid</v>
      </c>
      <c r="F120" s="5">
        <f t="shared" si="11"/>
        <v>5</v>
      </c>
      <c r="G120" s="5">
        <f t="shared" si="12"/>
        <v>1</v>
      </c>
      <c r="H120" s="5">
        <f t="shared" si="13"/>
        <v>6</v>
      </c>
      <c r="I120" s="12">
        <v>1</v>
      </c>
      <c r="J120" s="5">
        <f t="shared" si="14"/>
        <v>1</v>
      </c>
      <c r="K120" s="5">
        <f t="shared" si="15"/>
        <v>6</v>
      </c>
      <c r="L120" s="12">
        <v>1</v>
      </c>
      <c r="M120" s="5">
        <f t="shared" si="17"/>
        <v>1</v>
      </c>
      <c r="N120" s="5">
        <f t="shared" si="16"/>
        <v>6</v>
      </c>
    </row>
    <row r="121" spans="1:14" ht="12.75">
      <c r="A121" s="2">
        <v>14.01</v>
      </c>
      <c r="B121" s="2">
        <v>60</v>
      </c>
      <c r="C121" s="2">
        <v>3</v>
      </c>
      <c r="D121" s="4" t="str">
        <f t="shared" si="9"/>
        <v>Scott Fenn</v>
      </c>
      <c r="E121" s="4" t="str">
        <f t="shared" si="10"/>
        <v>Stone Age</v>
      </c>
      <c r="F121" s="5">
        <f t="shared" si="11"/>
        <v>4</v>
      </c>
      <c r="G121" s="5">
        <f t="shared" si="12"/>
        <v>1</v>
      </c>
      <c r="H121" s="5">
        <f t="shared" si="13"/>
        <v>2</v>
      </c>
      <c r="I121" s="12">
        <v>1</v>
      </c>
      <c r="J121" s="5">
        <f t="shared" si="14"/>
        <v>1</v>
      </c>
      <c r="K121" s="5">
        <f t="shared" si="15"/>
        <v>2</v>
      </c>
      <c r="L121" s="12">
        <v>1</v>
      </c>
      <c r="M121" s="5">
        <f t="shared" si="17"/>
        <v>1</v>
      </c>
      <c r="N121" s="5">
        <f t="shared" si="16"/>
        <v>2</v>
      </c>
    </row>
    <row r="122" spans="1:14" ht="12.75">
      <c r="A122" s="2">
        <v>29.04</v>
      </c>
      <c r="B122" s="2">
        <v>60</v>
      </c>
      <c r="C122" s="2">
        <v>2</v>
      </c>
      <c r="D122" s="4" t="str">
        <f t="shared" si="9"/>
        <v>Scott Fenn</v>
      </c>
      <c r="E122" s="4" t="str">
        <f t="shared" si="10"/>
        <v>Puerto Rico</v>
      </c>
      <c r="F122" s="5">
        <f t="shared" si="11"/>
        <v>4</v>
      </c>
      <c r="G122" s="5">
        <f t="shared" si="12"/>
        <v>2</v>
      </c>
      <c r="H122" s="5">
        <f t="shared" si="13"/>
        <v>6</v>
      </c>
      <c r="I122" s="12">
        <v>1</v>
      </c>
      <c r="J122" s="5">
        <f t="shared" si="14"/>
        <v>1</v>
      </c>
      <c r="K122" s="5">
        <f t="shared" si="15"/>
        <v>6</v>
      </c>
      <c r="L122" s="12">
        <v>1</v>
      </c>
      <c r="M122" s="5">
        <f t="shared" si="17"/>
        <v>1</v>
      </c>
      <c r="N122" s="5">
        <f t="shared" si="16"/>
        <v>6</v>
      </c>
    </row>
    <row r="123" spans="1:14" ht="12.75">
      <c r="A123" s="2">
        <v>36.02</v>
      </c>
      <c r="B123" s="2">
        <v>60</v>
      </c>
      <c r="C123" s="2">
        <v>2</v>
      </c>
      <c r="D123" s="4" t="str">
        <f t="shared" si="9"/>
        <v>Scott Fenn</v>
      </c>
      <c r="E123" s="4" t="str">
        <f t="shared" si="10"/>
        <v>Carcassonne</v>
      </c>
      <c r="F123" s="5">
        <f t="shared" si="11"/>
        <v>4</v>
      </c>
      <c r="G123" s="5">
        <f t="shared" si="12"/>
        <v>2</v>
      </c>
      <c r="H123" s="5">
        <f t="shared" si="13"/>
        <v>6</v>
      </c>
      <c r="I123" s="12">
        <v>1</v>
      </c>
      <c r="J123" s="5">
        <f t="shared" si="14"/>
        <v>1</v>
      </c>
      <c r="K123" s="5">
        <f t="shared" si="15"/>
        <v>6</v>
      </c>
      <c r="L123" s="12">
        <v>1</v>
      </c>
      <c r="M123" s="5">
        <f t="shared" si="17"/>
        <v>1</v>
      </c>
      <c r="N123" s="5">
        <f t="shared" si="16"/>
        <v>6</v>
      </c>
    </row>
    <row r="124" spans="1:14" ht="12.75">
      <c r="A124" s="2">
        <v>32.05</v>
      </c>
      <c r="B124" s="2">
        <v>60</v>
      </c>
      <c r="C124" s="2">
        <v>4</v>
      </c>
      <c r="D124" s="4" t="str">
        <f t="shared" si="9"/>
        <v>Scott Fenn</v>
      </c>
      <c r="E124" s="4" t="str">
        <f t="shared" si="10"/>
        <v>Splendor</v>
      </c>
      <c r="F124" s="5">
        <f t="shared" si="11"/>
        <v>4</v>
      </c>
      <c r="G124" s="5">
        <f t="shared" si="12"/>
        <v>2</v>
      </c>
      <c r="H124" s="5">
        <f t="shared" si="13"/>
        <v>1</v>
      </c>
      <c r="I124" s="12">
        <v>1</v>
      </c>
      <c r="J124" s="5">
        <f t="shared" si="14"/>
        <v>1</v>
      </c>
      <c r="K124" s="5">
        <f t="shared" si="15"/>
        <v>1</v>
      </c>
      <c r="L124" s="12">
        <v>1</v>
      </c>
      <c r="M124" s="5">
        <f t="shared" si="17"/>
        <v>1</v>
      </c>
      <c r="N124" s="5">
        <f t="shared" si="16"/>
        <v>1</v>
      </c>
    </row>
    <row r="125" spans="1:14" ht="12.75">
      <c r="A125" s="2">
        <v>5.02</v>
      </c>
      <c r="B125" s="2">
        <v>63</v>
      </c>
      <c r="C125" s="2">
        <v>1</v>
      </c>
      <c r="D125" s="4" t="str">
        <f t="shared" si="9"/>
        <v>John Barringer</v>
      </c>
      <c r="E125" s="4" t="str">
        <f t="shared" si="10"/>
        <v>Acquire</v>
      </c>
      <c r="F125" s="5">
        <f t="shared" si="11"/>
        <v>3</v>
      </c>
      <c r="G125" s="5">
        <f t="shared" si="12"/>
        <v>1</v>
      </c>
      <c r="H125" s="5">
        <f t="shared" si="13"/>
        <v>10</v>
      </c>
      <c r="I125" s="12">
        <v>1</v>
      </c>
      <c r="J125" s="5">
        <f t="shared" si="14"/>
        <v>1</v>
      </c>
      <c r="K125" s="5">
        <f t="shared" si="15"/>
        <v>10</v>
      </c>
      <c r="L125" s="12">
        <v>1</v>
      </c>
      <c r="M125" s="5">
        <f t="shared" si="17"/>
        <v>1</v>
      </c>
      <c r="N125" s="5">
        <f t="shared" si="16"/>
        <v>10</v>
      </c>
    </row>
    <row r="126" spans="1:14" ht="12.75">
      <c r="A126" s="2">
        <v>4.01</v>
      </c>
      <c r="B126" s="2">
        <v>63</v>
      </c>
      <c r="C126" s="2">
        <v>3</v>
      </c>
      <c r="D126" s="4" t="str">
        <f t="shared" si="9"/>
        <v>John Barringer</v>
      </c>
      <c r="E126" s="4" t="str">
        <f t="shared" si="10"/>
        <v>Vegas Showdown</v>
      </c>
      <c r="F126" s="5">
        <f t="shared" si="11"/>
        <v>5</v>
      </c>
      <c r="G126" s="5">
        <f t="shared" si="12"/>
        <v>1</v>
      </c>
      <c r="H126" s="5">
        <f t="shared" si="13"/>
        <v>3</v>
      </c>
      <c r="I126" s="12">
        <v>1</v>
      </c>
      <c r="J126" s="5">
        <f t="shared" si="14"/>
        <v>1</v>
      </c>
      <c r="K126" s="5">
        <f t="shared" si="15"/>
        <v>3</v>
      </c>
      <c r="L126" s="12">
        <v>1</v>
      </c>
      <c r="M126" s="5">
        <f t="shared" si="17"/>
        <v>1</v>
      </c>
      <c r="N126" s="5">
        <f t="shared" si="16"/>
        <v>3</v>
      </c>
    </row>
    <row r="127" spans="1:14" ht="12.75">
      <c r="A127" s="2">
        <v>22.02</v>
      </c>
      <c r="B127" s="2">
        <v>63</v>
      </c>
      <c r="C127" s="2">
        <v>3</v>
      </c>
      <c r="D127" s="4" t="str">
        <f t="shared" si="9"/>
        <v>John Barringer</v>
      </c>
      <c r="E127" s="4" t="str">
        <f t="shared" si="10"/>
        <v>Power Grid</v>
      </c>
      <c r="F127" s="5">
        <f t="shared" si="11"/>
        <v>5</v>
      </c>
      <c r="G127" s="5">
        <f t="shared" si="12"/>
        <v>1</v>
      </c>
      <c r="H127" s="5">
        <f t="shared" si="13"/>
        <v>3</v>
      </c>
      <c r="I127" s="12">
        <v>1</v>
      </c>
      <c r="J127" s="5">
        <f t="shared" si="14"/>
        <v>1</v>
      </c>
      <c r="K127" s="5">
        <f t="shared" si="15"/>
        <v>3</v>
      </c>
      <c r="L127" s="12">
        <v>1</v>
      </c>
      <c r="M127" s="5">
        <f t="shared" si="17"/>
        <v>1</v>
      </c>
      <c r="N127" s="5">
        <f t="shared" si="16"/>
        <v>3</v>
      </c>
    </row>
    <row r="128" spans="1:14" ht="12.75">
      <c r="A128" s="2">
        <v>16.01</v>
      </c>
      <c r="B128" s="2">
        <v>63</v>
      </c>
      <c r="C128" s="2">
        <v>3</v>
      </c>
      <c r="D128" s="4" t="str">
        <f t="shared" si="9"/>
        <v>John Barringer</v>
      </c>
      <c r="E128" s="4" t="str">
        <f t="shared" si="10"/>
        <v>Castles of Burgundy</v>
      </c>
      <c r="F128" s="5">
        <f t="shared" si="11"/>
        <v>4</v>
      </c>
      <c r="G128" s="5">
        <f t="shared" si="12"/>
        <v>1</v>
      </c>
      <c r="H128" s="5">
        <f t="shared" si="13"/>
        <v>2</v>
      </c>
      <c r="I128" s="12">
        <v>1</v>
      </c>
      <c r="J128" s="5">
        <f t="shared" si="14"/>
        <v>1</v>
      </c>
      <c r="K128" s="5">
        <f t="shared" si="15"/>
        <v>2</v>
      </c>
      <c r="L128" s="12">
        <v>1</v>
      </c>
      <c r="M128" s="5">
        <f t="shared" si="17"/>
        <v>1</v>
      </c>
      <c r="N128" s="5">
        <f t="shared" si="16"/>
        <v>2</v>
      </c>
    </row>
    <row r="129" spans="1:14" ht="12.75">
      <c r="A129" s="2">
        <v>3.03</v>
      </c>
      <c r="B129" s="2">
        <v>68</v>
      </c>
      <c r="C129" s="2">
        <v>2</v>
      </c>
      <c r="D129" s="4" t="str">
        <f t="shared" si="9"/>
        <v>Norman Rule</v>
      </c>
      <c r="E129" s="4" t="str">
        <f t="shared" si="10"/>
        <v>Thurn and Taxis</v>
      </c>
      <c r="F129" s="5">
        <f t="shared" si="11"/>
        <v>4</v>
      </c>
      <c r="G129" s="5">
        <f t="shared" si="12"/>
        <v>1</v>
      </c>
      <c r="H129" s="5">
        <f t="shared" si="13"/>
        <v>6</v>
      </c>
      <c r="I129" s="12">
        <v>1</v>
      </c>
      <c r="J129" s="5">
        <f t="shared" si="14"/>
        <v>1</v>
      </c>
      <c r="K129" s="5">
        <f t="shared" si="15"/>
        <v>6</v>
      </c>
      <c r="L129" s="12">
        <v>1</v>
      </c>
      <c r="M129" s="5">
        <f t="shared" si="17"/>
        <v>1</v>
      </c>
      <c r="N129" s="5">
        <f t="shared" si="16"/>
        <v>6</v>
      </c>
    </row>
    <row r="130" spans="1:14" ht="12.75">
      <c r="A130" s="2">
        <v>7.01</v>
      </c>
      <c r="B130" s="2">
        <v>68</v>
      </c>
      <c r="C130" s="2">
        <v>4</v>
      </c>
      <c r="D130" s="4" t="str">
        <f t="shared" si="9"/>
        <v>Norman Rule</v>
      </c>
      <c r="E130" s="4" t="str">
        <f t="shared" si="10"/>
        <v>Ticket to Ride</v>
      </c>
      <c r="F130" s="5">
        <f t="shared" si="11"/>
        <v>4</v>
      </c>
      <c r="G130" s="5">
        <f t="shared" si="12"/>
        <v>1</v>
      </c>
      <c r="H130" s="5">
        <f t="shared" si="13"/>
        <v>1</v>
      </c>
      <c r="I130" s="12">
        <v>1</v>
      </c>
      <c r="J130" s="5">
        <f t="shared" si="14"/>
        <v>1</v>
      </c>
      <c r="K130" s="5">
        <f t="shared" si="15"/>
        <v>1</v>
      </c>
      <c r="L130" s="12">
        <v>1</v>
      </c>
      <c r="M130" s="5">
        <f t="shared" si="17"/>
        <v>1</v>
      </c>
      <c r="N130" s="5">
        <f t="shared" si="16"/>
        <v>1</v>
      </c>
    </row>
    <row r="131" spans="1:14" ht="12.75">
      <c r="A131" s="2">
        <v>10.01</v>
      </c>
      <c r="B131" s="2">
        <v>68</v>
      </c>
      <c r="C131" s="2">
        <v>5</v>
      </c>
      <c r="D131" s="4" t="str">
        <f t="shared" si="9"/>
        <v>Norman Rule</v>
      </c>
      <c r="E131" s="4" t="str">
        <f t="shared" si="10"/>
        <v>Airlines Europe</v>
      </c>
      <c r="F131" s="5">
        <f t="shared" si="11"/>
        <v>5</v>
      </c>
      <c r="G131" s="5">
        <f t="shared" si="12"/>
        <v>1</v>
      </c>
      <c r="H131" s="5">
        <f t="shared" si="13"/>
        <v>1</v>
      </c>
      <c r="I131" s="12">
        <v>1</v>
      </c>
      <c r="J131" s="5">
        <f t="shared" si="14"/>
        <v>1</v>
      </c>
      <c r="K131" s="5">
        <f t="shared" si="15"/>
        <v>1</v>
      </c>
      <c r="L131" s="12">
        <v>1</v>
      </c>
      <c r="M131" s="5">
        <f t="shared" si="17"/>
        <v>1</v>
      </c>
      <c r="N131" s="5">
        <f t="shared" si="16"/>
        <v>1</v>
      </c>
    </row>
    <row r="132" spans="1:14" ht="12.75">
      <c r="A132" s="2">
        <v>36.02</v>
      </c>
      <c r="B132" s="2">
        <v>68</v>
      </c>
      <c r="C132" s="2">
        <v>3</v>
      </c>
      <c r="D132" s="4" t="str">
        <f t="shared" si="9"/>
        <v>Norman Rule</v>
      </c>
      <c r="E132" s="4" t="str">
        <f t="shared" si="10"/>
        <v>Carcassonne</v>
      </c>
      <c r="F132" s="5">
        <f t="shared" si="11"/>
        <v>4</v>
      </c>
      <c r="G132" s="5">
        <f t="shared" si="12"/>
        <v>2</v>
      </c>
      <c r="H132" s="5">
        <f t="shared" si="13"/>
        <v>2</v>
      </c>
      <c r="I132" s="12">
        <v>1</v>
      </c>
      <c r="J132" s="5">
        <f t="shared" si="14"/>
        <v>1</v>
      </c>
      <c r="K132" s="5">
        <f t="shared" si="15"/>
        <v>2</v>
      </c>
      <c r="L132" s="12">
        <v>1</v>
      </c>
      <c r="M132" s="5">
        <f t="shared" si="17"/>
        <v>1</v>
      </c>
      <c r="N132" s="5">
        <f t="shared" si="16"/>
        <v>2</v>
      </c>
    </row>
    <row r="133" spans="1:14" ht="12.75">
      <c r="A133" s="2">
        <v>32.03</v>
      </c>
      <c r="B133" s="2">
        <v>68</v>
      </c>
      <c r="C133" s="2">
        <v>4</v>
      </c>
      <c r="D133" s="4" t="str">
        <f t="shared" si="9"/>
        <v>Norman Rule</v>
      </c>
      <c r="E133" s="4" t="str">
        <f t="shared" si="10"/>
        <v>Splendor</v>
      </c>
      <c r="F133" s="5">
        <f t="shared" si="11"/>
        <v>4</v>
      </c>
      <c r="G133" s="5">
        <f t="shared" si="12"/>
        <v>2</v>
      </c>
      <c r="H133" s="5">
        <f t="shared" si="13"/>
        <v>1</v>
      </c>
      <c r="I133" s="12">
        <v>1</v>
      </c>
      <c r="J133" s="5">
        <f t="shared" si="14"/>
        <v>1</v>
      </c>
      <c r="K133" s="5">
        <f t="shared" si="15"/>
        <v>1</v>
      </c>
      <c r="L133" s="12">
        <v>1</v>
      </c>
      <c r="M133" s="5">
        <f t="shared" si="17"/>
        <v>1</v>
      </c>
      <c r="N133" s="5">
        <f t="shared" si="16"/>
        <v>1</v>
      </c>
    </row>
    <row r="134" spans="1:14" ht="12.75">
      <c r="A134" s="2">
        <v>32.04</v>
      </c>
      <c r="B134" s="2">
        <v>69</v>
      </c>
      <c r="C134" s="2">
        <v>1</v>
      </c>
      <c r="D134" s="4" t="str">
        <f t="shared" si="9"/>
        <v>Amy Rule</v>
      </c>
      <c r="E134" s="4" t="str">
        <f t="shared" si="10"/>
        <v>Splendor</v>
      </c>
      <c r="F134" s="5">
        <f t="shared" si="11"/>
        <v>4</v>
      </c>
      <c r="G134" s="5">
        <f t="shared" si="12"/>
        <v>2</v>
      </c>
      <c r="H134" s="5">
        <f t="shared" si="13"/>
        <v>10</v>
      </c>
      <c r="I134" s="12">
        <v>1</v>
      </c>
      <c r="J134" s="5">
        <f t="shared" si="14"/>
        <v>1</v>
      </c>
      <c r="K134" s="5">
        <f t="shared" si="15"/>
        <v>10</v>
      </c>
      <c r="L134" s="12">
        <v>1</v>
      </c>
      <c r="M134" s="5">
        <f t="shared" si="17"/>
        <v>1</v>
      </c>
      <c r="N134" s="5">
        <f t="shared" si="16"/>
        <v>10</v>
      </c>
    </row>
    <row r="135" spans="1:14" ht="12.75">
      <c r="A135" s="2">
        <v>36.03</v>
      </c>
      <c r="B135" s="2">
        <v>69</v>
      </c>
      <c r="C135" s="2">
        <v>1</v>
      </c>
      <c r="D135" s="4" t="str">
        <f t="shared" si="9"/>
        <v>Amy Rule</v>
      </c>
      <c r="E135" s="4" t="str">
        <f t="shared" si="10"/>
        <v>Carcassonne</v>
      </c>
      <c r="F135" s="5">
        <f t="shared" si="11"/>
        <v>4</v>
      </c>
      <c r="G135" s="5">
        <f t="shared" si="12"/>
        <v>2</v>
      </c>
      <c r="H135" s="5">
        <f t="shared" si="13"/>
        <v>10</v>
      </c>
      <c r="I135" s="12">
        <v>1</v>
      </c>
      <c r="J135" s="5">
        <f t="shared" si="14"/>
        <v>1</v>
      </c>
      <c r="K135" s="5">
        <f t="shared" si="15"/>
        <v>10</v>
      </c>
      <c r="L135" s="12">
        <v>1</v>
      </c>
      <c r="M135" s="5">
        <f t="shared" si="17"/>
        <v>1</v>
      </c>
      <c r="N135" s="5">
        <f t="shared" si="16"/>
        <v>10</v>
      </c>
    </row>
    <row r="136" spans="1:14" ht="12.75">
      <c r="A136" s="2">
        <v>29.03</v>
      </c>
      <c r="B136" s="2">
        <v>69</v>
      </c>
      <c r="C136" s="2">
        <v>5</v>
      </c>
      <c r="D136" s="4" t="str">
        <f t="shared" si="9"/>
        <v>Amy Rule</v>
      </c>
      <c r="E136" s="4" t="str">
        <f t="shared" si="10"/>
        <v>Puerto Rico</v>
      </c>
      <c r="F136" s="5">
        <f t="shared" si="11"/>
        <v>5</v>
      </c>
      <c r="G136" s="5">
        <f t="shared" si="12"/>
        <v>2</v>
      </c>
      <c r="H136" s="5">
        <f t="shared" si="13"/>
        <v>1</v>
      </c>
      <c r="I136" s="12">
        <v>1</v>
      </c>
      <c r="J136" s="5">
        <f t="shared" si="14"/>
        <v>1</v>
      </c>
      <c r="K136" s="5">
        <f t="shared" si="15"/>
        <v>1</v>
      </c>
      <c r="L136" s="12">
        <v>1</v>
      </c>
      <c r="M136" s="5">
        <f t="shared" si="17"/>
        <v>1</v>
      </c>
      <c r="N136" s="5">
        <f t="shared" si="16"/>
        <v>1</v>
      </c>
    </row>
    <row r="137" spans="1:14" ht="12.75">
      <c r="A137" s="2">
        <v>16.01</v>
      </c>
      <c r="B137" s="2">
        <v>70</v>
      </c>
      <c r="C137" s="2">
        <v>2</v>
      </c>
      <c r="D137" s="4" t="str">
        <f aca="true" t="shared" si="18" ref="D137:D200">VLOOKUP(B137,players,2,0)</f>
        <v>Nathan Gentry</v>
      </c>
      <c r="E137" s="4" t="str">
        <f aca="true" t="shared" si="19" ref="E137:E200">VLOOKUP($A137,played,4,0)</f>
        <v>Castles of Burgundy</v>
      </c>
      <c r="F137" s="5">
        <f aca="true" t="shared" si="20" ref="F137:F200">VLOOKUP($A137,played,2,0)</f>
        <v>4</v>
      </c>
      <c r="G137" s="5">
        <f aca="true" t="shared" si="21" ref="G137:G200">VLOOKUP($A137,played,5,0)</f>
        <v>1</v>
      </c>
      <c r="H137" s="5">
        <f aca="true" t="shared" si="22" ref="H137:H200">VLOOKUP(VLOOKUP($A137,played,3,0),points,2+C137,0)</f>
        <v>6</v>
      </c>
      <c r="I137" s="12">
        <v>1</v>
      </c>
      <c r="J137" s="5">
        <f aca="true" t="shared" si="23" ref="J137:J200">IF(G136="Day",1,IF((B137+INT(A137)/100)=(B136+INT(A136)/100),0,1))</f>
        <v>1</v>
      </c>
      <c r="K137" s="5">
        <f aca="true" t="shared" si="24" ref="K137:K200">H137*I137</f>
        <v>6</v>
      </c>
      <c r="L137" s="12">
        <v>1</v>
      </c>
      <c r="M137" s="5">
        <f t="shared" si="17"/>
        <v>1</v>
      </c>
      <c r="N137" s="5">
        <f aca="true" t="shared" si="25" ref="N137:N200">K137*L137</f>
        <v>6</v>
      </c>
    </row>
    <row r="138" spans="1:14" ht="12.75">
      <c r="A138" s="2">
        <v>15.02</v>
      </c>
      <c r="B138" s="2">
        <v>74</v>
      </c>
      <c r="C138" s="2">
        <v>2</v>
      </c>
      <c r="D138" s="4" t="str">
        <f t="shared" si="18"/>
        <v>Jesse Escobedo</v>
      </c>
      <c r="E138" s="4" t="str">
        <f t="shared" si="19"/>
        <v>Merchant of Venus</v>
      </c>
      <c r="F138" s="5">
        <f t="shared" si="20"/>
        <v>3</v>
      </c>
      <c r="G138" s="5">
        <f t="shared" si="21"/>
        <v>1</v>
      </c>
      <c r="H138" s="5">
        <f t="shared" si="22"/>
        <v>6</v>
      </c>
      <c r="I138" s="12">
        <v>1</v>
      </c>
      <c r="J138" s="5">
        <f t="shared" si="23"/>
        <v>1</v>
      </c>
      <c r="K138" s="5">
        <f t="shared" si="24"/>
        <v>6</v>
      </c>
      <c r="L138" s="12">
        <v>1</v>
      </c>
      <c r="M138" s="5">
        <f aca="true" t="shared" si="26" ref="M138:M201">IF(G133="Day",1,IF((B138+G138/10)=(B133+G133/10),0,1))</f>
        <v>1</v>
      </c>
      <c r="N138" s="5">
        <f t="shared" si="25"/>
        <v>6</v>
      </c>
    </row>
    <row r="139" spans="1:14" ht="12.75">
      <c r="A139" s="2">
        <v>13.02</v>
      </c>
      <c r="B139" s="2">
        <v>75</v>
      </c>
      <c r="C139" s="2">
        <v>1</v>
      </c>
      <c r="D139" s="4" t="str">
        <f t="shared" si="18"/>
        <v>Ed Gilliard</v>
      </c>
      <c r="E139" s="4" t="str">
        <f t="shared" si="19"/>
        <v>Ra</v>
      </c>
      <c r="F139" s="5">
        <f t="shared" si="20"/>
        <v>3</v>
      </c>
      <c r="G139" s="5">
        <f t="shared" si="21"/>
        <v>1</v>
      </c>
      <c r="H139" s="5">
        <f t="shared" si="22"/>
        <v>10</v>
      </c>
      <c r="I139" s="12">
        <v>1</v>
      </c>
      <c r="J139" s="5">
        <f t="shared" si="23"/>
        <v>1</v>
      </c>
      <c r="K139" s="5">
        <f t="shared" si="24"/>
        <v>10</v>
      </c>
      <c r="L139" s="12">
        <v>1</v>
      </c>
      <c r="M139" s="5">
        <f t="shared" si="26"/>
        <v>1</v>
      </c>
      <c r="N139" s="5">
        <f t="shared" si="25"/>
        <v>10</v>
      </c>
    </row>
    <row r="140" spans="1:14" ht="12.75">
      <c r="A140" s="2">
        <v>25.03</v>
      </c>
      <c r="B140" s="2">
        <v>75</v>
      </c>
      <c r="C140" s="2">
        <v>1</v>
      </c>
      <c r="D140" s="4" t="str">
        <f t="shared" si="18"/>
        <v>Ed Gilliard</v>
      </c>
      <c r="E140" s="4" t="str">
        <f t="shared" si="19"/>
        <v>Tzolk'in: The Mayan Calendar</v>
      </c>
      <c r="F140" s="5">
        <f t="shared" si="20"/>
        <v>4</v>
      </c>
      <c r="G140" s="5">
        <f t="shared" si="21"/>
        <v>1</v>
      </c>
      <c r="H140" s="5">
        <f t="shared" si="22"/>
        <v>10</v>
      </c>
      <c r="I140" s="12">
        <v>1</v>
      </c>
      <c r="J140" s="5">
        <f t="shared" si="23"/>
        <v>1</v>
      </c>
      <c r="K140" s="5">
        <f t="shared" si="24"/>
        <v>10</v>
      </c>
      <c r="L140" s="12">
        <v>1</v>
      </c>
      <c r="M140" s="5">
        <f t="shared" si="26"/>
        <v>1</v>
      </c>
      <c r="N140" s="5">
        <f t="shared" si="25"/>
        <v>10</v>
      </c>
    </row>
    <row r="141" spans="1:14" ht="12.75">
      <c r="A141" s="2">
        <v>8.01</v>
      </c>
      <c r="B141" s="2">
        <v>75</v>
      </c>
      <c r="C141" s="2">
        <v>2</v>
      </c>
      <c r="D141" s="4" t="str">
        <f t="shared" si="18"/>
        <v>Ed Gilliard</v>
      </c>
      <c r="E141" s="4" t="str">
        <f t="shared" si="19"/>
        <v>Village</v>
      </c>
      <c r="F141" s="5">
        <f t="shared" si="20"/>
        <v>4</v>
      </c>
      <c r="G141" s="5">
        <f t="shared" si="21"/>
        <v>1</v>
      </c>
      <c r="H141" s="5">
        <f t="shared" si="22"/>
        <v>6</v>
      </c>
      <c r="I141" s="12">
        <v>1</v>
      </c>
      <c r="J141" s="5">
        <f t="shared" si="23"/>
        <v>1</v>
      </c>
      <c r="K141" s="5">
        <f t="shared" si="24"/>
        <v>6</v>
      </c>
      <c r="L141" s="12">
        <v>1</v>
      </c>
      <c r="M141" s="5">
        <f t="shared" si="26"/>
        <v>1</v>
      </c>
      <c r="N141" s="5">
        <f t="shared" si="25"/>
        <v>6</v>
      </c>
    </row>
    <row r="142" spans="1:14" ht="12.75">
      <c r="A142" s="2">
        <v>19.04</v>
      </c>
      <c r="B142" s="2">
        <v>75</v>
      </c>
      <c r="C142" s="2">
        <v>2</v>
      </c>
      <c r="D142" s="4" t="str">
        <f t="shared" si="18"/>
        <v>Ed Gilliard</v>
      </c>
      <c r="E142" s="4" t="str">
        <f t="shared" si="19"/>
        <v>Russian Railroads</v>
      </c>
      <c r="F142" s="5">
        <f t="shared" si="20"/>
        <v>3</v>
      </c>
      <c r="G142" s="5">
        <f t="shared" si="21"/>
        <v>1</v>
      </c>
      <c r="H142" s="5">
        <f t="shared" si="22"/>
        <v>6</v>
      </c>
      <c r="I142" s="12">
        <v>1</v>
      </c>
      <c r="J142" s="5">
        <f t="shared" si="23"/>
        <v>1</v>
      </c>
      <c r="K142" s="5">
        <f t="shared" si="24"/>
        <v>6</v>
      </c>
      <c r="L142" s="12">
        <v>1</v>
      </c>
      <c r="M142" s="5">
        <f t="shared" si="26"/>
        <v>1</v>
      </c>
      <c r="N142" s="5">
        <f t="shared" si="25"/>
        <v>6</v>
      </c>
    </row>
    <row r="143" spans="1:14" ht="12.75">
      <c r="A143" s="2">
        <v>2.01</v>
      </c>
      <c r="B143" s="2">
        <v>75</v>
      </c>
      <c r="C143" s="2">
        <v>3</v>
      </c>
      <c r="D143" s="4" t="str">
        <f t="shared" si="18"/>
        <v>Ed Gilliard</v>
      </c>
      <c r="E143" s="4" t="str">
        <f t="shared" si="19"/>
        <v>Hansa Teutonica</v>
      </c>
      <c r="F143" s="5">
        <f t="shared" si="20"/>
        <v>5</v>
      </c>
      <c r="G143" s="5">
        <f t="shared" si="21"/>
        <v>1</v>
      </c>
      <c r="H143" s="5">
        <f t="shared" si="22"/>
        <v>3</v>
      </c>
      <c r="I143" s="12">
        <v>1</v>
      </c>
      <c r="J143" s="5">
        <f t="shared" si="23"/>
        <v>1</v>
      </c>
      <c r="K143" s="5">
        <f t="shared" si="24"/>
        <v>3</v>
      </c>
      <c r="L143" s="12">
        <v>1</v>
      </c>
      <c r="M143" s="5">
        <f t="shared" si="26"/>
        <v>1</v>
      </c>
      <c r="N143" s="5">
        <f t="shared" si="25"/>
        <v>3</v>
      </c>
    </row>
    <row r="144" spans="1:14" ht="12.75">
      <c r="A144" s="2">
        <v>29.03</v>
      </c>
      <c r="B144" s="2">
        <v>75</v>
      </c>
      <c r="C144" s="2">
        <v>1</v>
      </c>
      <c r="D144" s="4" t="str">
        <f t="shared" si="18"/>
        <v>Ed Gilliard</v>
      </c>
      <c r="E144" s="4" t="str">
        <f t="shared" si="19"/>
        <v>Puerto Rico</v>
      </c>
      <c r="F144" s="5">
        <f t="shared" si="20"/>
        <v>5</v>
      </c>
      <c r="G144" s="5">
        <f t="shared" si="21"/>
        <v>2</v>
      </c>
      <c r="H144" s="5">
        <f t="shared" si="22"/>
        <v>10</v>
      </c>
      <c r="I144" s="12">
        <v>1</v>
      </c>
      <c r="J144" s="5">
        <f t="shared" si="23"/>
        <v>1</v>
      </c>
      <c r="K144" s="5">
        <f t="shared" si="24"/>
        <v>10</v>
      </c>
      <c r="L144" s="12">
        <v>1</v>
      </c>
      <c r="M144" s="5">
        <f t="shared" si="26"/>
        <v>1</v>
      </c>
      <c r="N144" s="5">
        <f t="shared" si="25"/>
        <v>10</v>
      </c>
    </row>
    <row r="145" spans="1:14" ht="12.75">
      <c r="A145" s="2">
        <v>32.01</v>
      </c>
      <c r="B145" s="2">
        <v>75</v>
      </c>
      <c r="C145" s="2">
        <v>2</v>
      </c>
      <c r="D145" s="4" t="str">
        <f t="shared" si="18"/>
        <v>Ed Gilliard</v>
      </c>
      <c r="E145" s="4" t="str">
        <f t="shared" si="19"/>
        <v>Splendor</v>
      </c>
      <c r="F145" s="5">
        <f t="shared" si="20"/>
        <v>4</v>
      </c>
      <c r="G145" s="5">
        <f t="shared" si="21"/>
        <v>2</v>
      </c>
      <c r="H145" s="5">
        <f t="shared" si="22"/>
        <v>6</v>
      </c>
      <c r="I145" s="12">
        <v>1</v>
      </c>
      <c r="J145" s="5">
        <f t="shared" si="23"/>
        <v>1</v>
      </c>
      <c r="K145" s="5">
        <f t="shared" si="24"/>
        <v>6</v>
      </c>
      <c r="L145" s="12">
        <v>1</v>
      </c>
      <c r="M145" s="5">
        <f t="shared" si="26"/>
        <v>1</v>
      </c>
      <c r="N145" s="5">
        <f t="shared" si="25"/>
        <v>6</v>
      </c>
    </row>
    <row r="146" spans="1:14" ht="12.75">
      <c r="A146" s="2">
        <v>36.01</v>
      </c>
      <c r="B146" s="2">
        <v>75</v>
      </c>
      <c r="C146" s="2">
        <v>3</v>
      </c>
      <c r="D146" s="4" t="str">
        <f t="shared" si="18"/>
        <v>Ed Gilliard</v>
      </c>
      <c r="E146" s="4" t="str">
        <f t="shared" si="19"/>
        <v>Carcassonne</v>
      </c>
      <c r="F146" s="5">
        <f t="shared" si="20"/>
        <v>4</v>
      </c>
      <c r="G146" s="5">
        <f t="shared" si="21"/>
        <v>2</v>
      </c>
      <c r="H146" s="5">
        <f t="shared" si="22"/>
        <v>2</v>
      </c>
      <c r="I146" s="12">
        <v>1</v>
      </c>
      <c r="J146" s="5">
        <f t="shared" si="23"/>
        <v>1</v>
      </c>
      <c r="K146" s="5">
        <f t="shared" si="24"/>
        <v>2</v>
      </c>
      <c r="L146" s="12">
        <v>1</v>
      </c>
      <c r="M146" s="5">
        <f t="shared" si="26"/>
        <v>1</v>
      </c>
      <c r="N146" s="5">
        <f t="shared" si="25"/>
        <v>2</v>
      </c>
    </row>
    <row r="147" spans="1:14" ht="12.75">
      <c r="A147" s="2">
        <v>3.01</v>
      </c>
      <c r="B147" s="2">
        <v>76</v>
      </c>
      <c r="C147" s="2">
        <v>1</v>
      </c>
      <c r="D147" s="4" t="str">
        <f t="shared" si="18"/>
        <v>Dan Klein</v>
      </c>
      <c r="E147" s="4" t="str">
        <f t="shared" si="19"/>
        <v>Thurn and Taxis</v>
      </c>
      <c r="F147" s="5">
        <f t="shared" si="20"/>
        <v>4</v>
      </c>
      <c r="G147" s="5">
        <f t="shared" si="21"/>
        <v>1</v>
      </c>
      <c r="H147" s="5">
        <f t="shared" si="22"/>
        <v>10</v>
      </c>
      <c r="I147" s="12">
        <v>1</v>
      </c>
      <c r="J147" s="5">
        <f t="shared" si="23"/>
        <v>1</v>
      </c>
      <c r="K147" s="5">
        <f t="shared" si="24"/>
        <v>10</v>
      </c>
      <c r="L147" s="12">
        <v>1</v>
      </c>
      <c r="M147" s="5">
        <f t="shared" si="26"/>
        <v>1</v>
      </c>
      <c r="N147" s="5">
        <f t="shared" si="25"/>
        <v>10</v>
      </c>
    </row>
    <row r="148" spans="1:14" ht="12.75">
      <c r="A148" s="2">
        <v>7.06</v>
      </c>
      <c r="B148" s="2">
        <v>76</v>
      </c>
      <c r="C148" s="2">
        <v>1</v>
      </c>
      <c r="D148" s="4" t="str">
        <f t="shared" si="18"/>
        <v>Dan Klein</v>
      </c>
      <c r="E148" s="4" t="str">
        <f t="shared" si="19"/>
        <v>Ticket to Ride</v>
      </c>
      <c r="F148" s="5">
        <f t="shared" si="20"/>
        <v>4</v>
      </c>
      <c r="G148" s="5">
        <f t="shared" si="21"/>
        <v>1</v>
      </c>
      <c r="H148" s="5">
        <f t="shared" si="22"/>
        <v>10</v>
      </c>
      <c r="I148" s="12">
        <v>1</v>
      </c>
      <c r="J148" s="5">
        <f t="shared" si="23"/>
        <v>1</v>
      </c>
      <c r="K148" s="5">
        <f t="shared" si="24"/>
        <v>10</v>
      </c>
      <c r="L148" s="12">
        <v>1</v>
      </c>
      <c r="M148" s="5">
        <f t="shared" si="26"/>
        <v>1</v>
      </c>
      <c r="N148" s="5">
        <f t="shared" si="25"/>
        <v>10</v>
      </c>
    </row>
    <row r="149" spans="1:14" ht="12.75">
      <c r="A149" s="2">
        <v>17.03</v>
      </c>
      <c r="B149" s="2">
        <v>76</v>
      </c>
      <c r="C149" s="2">
        <v>4</v>
      </c>
      <c r="D149" s="4" t="str">
        <f t="shared" si="18"/>
        <v>Dan Klein</v>
      </c>
      <c r="E149" s="4" t="str">
        <f t="shared" si="19"/>
        <v>Lords of Waterdeep</v>
      </c>
      <c r="F149" s="5">
        <f t="shared" si="20"/>
        <v>5</v>
      </c>
      <c r="G149" s="5">
        <f t="shared" si="21"/>
        <v>1</v>
      </c>
      <c r="H149" s="5">
        <f t="shared" si="22"/>
        <v>2</v>
      </c>
      <c r="I149" s="12">
        <v>1</v>
      </c>
      <c r="J149" s="5">
        <f t="shared" si="23"/>
        <v>1</v>
      </c>
      <c r="K149" s="5">
        <f t="shared" si="24"/>
        <v>2</v>
      </c>
      <c r="L149" s="12">
        <v>1</v>
      </c>
      <c r="M149" s="5">
        <f t="shared" si="26"/>
        <v>1</v>
      </c>
      <c r="N149" s="5">
        <f t="shared" si="25"/>
        <v>2</v>
      </c>
    </row>
    <row r="150" spans="1:14" ht="12.75">
      <c r="A150" s="2">
        <v>22.01</v>
      </c>
      <c r="B150" s="2">
        <v>76</v>
      </c>
      <c r="C150" s="2">
        <v>3</v>
      </c>
      <c r="D150" s="4" t="str">
        <f t="shared" si="18"/>
        <v>Dan Klein</v>
      </c>
      <c r="E150" s="4" t="str">
        <f t="shared" si="19"/>
        <v>Power Grid</v>
      </c>
      <c r="F150" s="5">
        <f t="shared" si="20"/>
        <v>4</v>
      </c>
      <c r="G150" s="5">
        <f t="shared" si="21"/>
        <v>1</v>
      </c>
      <c r="H150" s="5">
        <f t="shared" si="22"/>
        <v>2</v>
      </c>
      <c r="I150" s="12">
        <v>1</v>
      </c>
      <c r="J150" s="5">
        <f t="shared" si="23"/>
        <v>1</v>
      </c>
      <c r="K150" s="5">
        <f t="shared" si="24"/>
        <v>2</v>
      </c>
      <c r="L150" s="12">
        <v>1</v>
      </c>
      <c r="M150" s="5">
        <f t="shared" si="26"/>
        <v>1</v>
      </c>
      <c r="N150" s="5">
        <f t="shared" si="25"/>
        <v>2</v>
      </c>
    </row>
    <row r="151" spans="1:14" ht="12.75">
      <c r="A151" s="2">
        <v>14.05</v>
      </c>
      <c r="B151" s="2">
        <v>76</v>
      </c>
      <c r="C151" s="2">
        <v>4</v>
      </c>
      <c r="D151" s="4" t="str">
        <f t="shared" si="18"/>
        <v>Dan Klein</v>
      </c>
      <c r="E151" s="4" t="str">
        <f t="shared" si="19"/>
        <v>Stone Age</v>
      </c>
      <c r="F151" s="5">
        <f t="shared" si="20"/>
        <v>4</v>
      </c>
      <c r="G151" s="5">
        <f t="shared" si="21"/>
        <v>1</v>
      </c>
      <c r="H151" s="5">
        <f t="shared" si="22"/>
        <v>1</v>
      </c>
      <c r="I151" s="12">
        <v>1</v>
      </c>
      <c r="J151" s="5">
        <f t="shared" si="23"/>
        <v>1</v>
      </c>
      <c r="K151" s="5">
        <f t="shared" si="24"/>
        <v>1</v>
      </c>
      <c r="L151" s="12">
        <v>1</v>
      </c>
      <c r="M151" s="5">
        <f t="shared" si="26"/>
        <v>1</v>
      </c>
      <c r="N151" s="5">
        <f t="shared" si="25"/>
        <v>1</v>
      </c>
    </row>
    <row r="152" spans="1:14" ht="12.75">
      <c r="A152" s="2">
        <v>29.04</v>
      </c>
      <c r="B152" s="2">
        <v>76</v>
      </c>
      <c r="C152" s="2">
        <v>4</v>
      </c>
      <c r="D152" s="4" t="str">
        <f t="shared" si="18"/>
        <v>Dan Klein</v>
      </c>
      <c r="E152" s="4" t="str">
        <f t="shared" si="19"/>
        <v>Puerto Rico</v>
      </c>
      <c r="F152" s="5">
        <f t="shared" si="20"/>
        <v>4</v>
      </c>
      <c r="G152" s="5">
        <f t="shared" si="21"/>
        <v>2</v>
      </c>
      <c r="H152" s="5">
        <f t="shared" si="22"/>
        <v>1</v>
      </c>
      <c r="I152" s="12">
        <v>1</v>
      </c>
      <c r="J152" s="5">
        <f t="shared" si="23"/>
        <v>1</v>
      </c>
      <c r="K152" s="5">
        <f t="shared" si="24"/>
        <v>1</v>
      </c>
      <c r="L152" s="12">
        <v>1</v>
      </c>
      <c r="M152" s="5">
        <f t="shared" si="26"/>
        <v>1</v>
      </c>
      <c r="N152" s="5">
        <f t="shared" si="25"/>
        <v>1</v>
      </c>
    </row>
    <row r="153" spans="1:14" ht="12.75">
      <c r="A153" s="2">
        <v>32.04</v>
      </c>
      <c r="B153" s="2">
        <v>76</v>
      </c>
      <c r="C153" s="2">
        <v>4</v>
      </c>
      <c r="D153" s="4" t="str">
        <f t="shared" si="18"/>
        <v>Dan Klein</v>
      </c>
      <c r="E153" s="4" t="str">
        <f t="shared" si="19"/>
        <v>Splendor</v>
      </c>
      <c r="F153" s="5">
        <f t="shared" si="20"/>
        <v>4</v>
      </c>
      <c r="G153" s="5">
        <f t="shared" si="21"/>
        <v>2</v>
      </c>
      <c r="H153" s="5">
        <f t="shared" si="22"/>
        <v>1</v>
      </c>
      <c r="I153" s="12">
        <v>1</v>
      </c>
      <c r="J153" s="5">
        <f t="shared" si="23"/>
        <v>1</v>
      </c>
      <c r="K153" s="5">
        <f t="shared" si="24"/>
        <v>1</v>
      </c>
      <c r="L153" s="12">
        <v>1</v>
      </c>
      <c r="M153" s="5">
        <f t="shared" si="26"/>
        <v>1</v>
      </c>
      <c r="N153" s="5">
        <f t="shared" si="25"/>
        <v>1</v>
      </c>
    </row>
    <row r="154" spans="1:14" ht="12.75">
      <c r="A154" s="2">
        <v>34.04</v>
      </c>
      <c r="B154" s="2">
        <v>76</v>
      </c>
      <c r="C154" s="2">
        <v>5</v>
      </c>
      <c r="D154" s="4" t="str">
        <f t="shared" si="18"/>
        <v>Dan Klein</v>
      </c>
      <c r="E154" s="4" t="str">
        <f t="shared" si="19"/>
        <v>7 Wonders</v>
      </c>
      <c r="F154" s="5">
        <f t="shared" si="20"/>
        <v>5</v>
      </c>
      <c r="G154" s="5">
        <f t="shared" si="21"/>
        <v>2</v>
      </c>
      <c r="H154" s="5">
        <f t="shared" si="22"/>
        <v>1</v>
      </c>
      <c r="I154" s="12">
        <v>1</v>
      </c>
      <c r="J154" s="5">
        <f t="shared" si="23"/>
        <v>1</v>
      </c>
      <c r="K154" s="5">
        <f t="shared" si="24"/>
        <v>1</v>
      </c>
      <c r="L154" s="12">
        <v>1</v>
      </c>
      <c r="M154" s="5">
        <f t="shared" si="26"/>
        <v>1</v>
      </c>
      <c r="N154" s="5">
        <f t="shared" si="25"/>
        <v>1</v>
      </c>
    </row>
    <row r="155" spans="1:14" ht="12.75">
      <c r="A155" s="2">
        <v>8.02</v>
      </c>
      <c r="B155" s="2">
        <v>78</v>
      </c>
      <c r="C155" s="2">
        <v>3</v>
      </c>
      <c r="D155" s="4" t="str">
        <f t="shared" si="18"/>
        <v>Banister</v>
      </c>
      <c r="E155" s="4" t="str">
        <f t="shared" si="19"/>
        <v>Village</v>
      </c>
      <c r="F155" s="5">
        <f t="shared" si="20"/>
        <v>4</v>
      </c>
      <c r="G155" s="5">
        <f t="shared" si="21"/>
        <v>1</v>
      </c>
      <c r="H155" s="5">
        <f t="shared" si="22"/>
        <v>2</v>
      </c>
      <c r="I155" s="12">
        <v>1</v>
      </c>
      <c r="J155" s="5">
        <f t="shared" si="23"/>
        <v>1</v>
      </c>
      <c r="K155" s="5">
        <f t="shared" si="24"/>
        <v>2</v>
      </c>
      <c r="L155" s="12">
        <v>1</v>
      </c>
      <c r="M155" s="5">
        <f t="shared" si="26"/>
        <v>1</v>
      </c>
      <c r="N155" s="5">
        <f t="shared" si="25"/>
        <v>2</v>
      </c>
    </row>
    <row r="156" spans="1:14" ht="12.75">
      <c r="A156" s="2">
        <v>3.03</v>
      </c>
      <c r="B156" s="2">
        <v>79</v>
      </c>
      <c r="C156" s="2">
        <v>4</v>
      </c>
      <c r="D156" s="4" t="str">
        <f t="shared" si="18"/>
        <v>Eric Kleist</v>
      </c>
      <c r="E156" s="4" t="str">
        <f t="shared" si="19"/>
        <v>Thurn and Taxis</v>
      </c>
      <c r="F156" s="5">
        <f t="shared" si="20"/>
        <v>4</v>
      </c>
      <c r="G156" s="5">
        <f t="shared" si="21"/>
        <v>1</v>
      </c>
      <c r="H156" s="5">
        <f t="shared" si="22"/>
        <v>1</v>
      </c>
      <c r="I156" s="12">
        <v>1</v>
      </c>
      <c r="J156" s="5">
        <f t="shared" si="23"/>
        <v>1</v>
      </c>
      <c r="K156" s="5">
        <f t="shared" si="24"/>
        <v>1</v>
      </c>
      <c r="L156" s="12">
        <v>1</v>
      </c>
      <c r="M156" s="5">
        <f t="shared" si="26"/>
        <v>1</v>
      </c>
      <c r="N156" s="5">
        <f t="shared" si="25"/>
        <v>1</v>
      </c>
    </row>
    <row r="157" spans="1:14" ht="12.75">
      <c r="A157" s="2">
        <v>3.02</v>
      </c>
      <c r="B157" s="2">
        <v>84</v>
      </c>
      <c r="C157" s="2">
        <v>1</v>
      </c>
      <c r="D157" s="4" t="str">
        <f t="shared" si="18"/>
        <v>Brian Henderson</v>
      </c>
      <c r="E157" s="4" t="str">
        <f t="shared" si="19"/>
        <v>Thurn and Taxis</v>
      </c>
      <c r="F157" s="5">
        <f t="shared" si="20"/>
        <v>4</v>
      </c>
      <c r="G157" s="5">
        <f t="shared" si="21"/>
        <v>1</v>
      </c>
      <c r="H157" s="5">
        <f t="shared" si="22"/>
        <v>10</v>
      </c>
      <c r="I157" s="12">
        <v>1</v>
      </c>
      <c r="J157" s="5">
        <f t="shared" si="23"/>
        <v>1</v>
      </c>
      <c r="K157" s="5">
        <f t="shared" si="24"/>
        <v>10</v>
      </c>
      <c r="L157" s="12">
        <v>1</v>
      </c>
      <c r="M157" s="5">
        <f t="shared" si="26"/>
        <v>1</v>
      </c>
      <c r="N157" s="5">
        <f t="shared" si="25"/>
        <v>10</v>
      </c>
    </row>
    <row r="158" spans="1:14" ht="12.75">
      <c r="A158" s="2">
        <v>10.01</v>
      </c>
      <c r="B158" s="2">
        <v>84</v>
      </c>
      <c r="C158" s="2">
        <v>1</v>
      </c>
      <c r="D158" s="4" t="str">
        <f t="shared" si="18"/>
        <v>Brian Henderson</v>
      </c>
      <c r="E158" s="4" t="str">
        <f t="shared" si="19"/>
        <v>Airlines Europe</v>
      </c>
      <c r="F158" s="5">
        <f t="shared" si="20"/>
        <v>5</v>
      </c>
      <c r="G158" s="5">
        <f t="shared" si="21"/>
        <v>1</v>
      </c>
      <c r="H158" s="5">
        <f t="shared" si="22"/>
        <v>10</v>
      </c>
      <c r="I158" s="12">
        <v>1</v>
      </c>
      <c r="J158" s="5">
        <f t="shared" si="23"/>
        <v>1</v>
      </c>
      <c r="K158" s="5">
        <f t="shared" si="24"/>
        <v>10</v>
      </c>
      <c r="L158" s="12">
        <v>1</v>
      </c>
      <c r="M158" s="5">
        <f t="shared" si="26"/>
        <v>1</v>
      </c>
      <c r="N158" s="5">
        <f t="shared" si="25"/>
        <v>10</v>
      </c>
    </row>
    <row r="159" spans="1:14" ht="12.75">
      <c r="A159" s="2">
        <v>6.01</v>
      </c>
      <c r="B159" s="2">
        <v>84</v>
      </c>
      <c r="C159" s="2">
        <v>2</v>
      </c>
      <c r="D159" s="4" t="str">
        <f t="shared" si="18"/>
        <v>Brian Henderson</v>
      </c>
      <c r="E159" s="4" t="str">
        <f t="shared" si="19"/>
        <v>Small World</v>
      </c>
      <c r="F159" s="5">
        <f t="shared" si="20"/>
        <v>4</v>
      </c>
      <c r="G159" s="5">
        <f t="shared" si="21"/>
        <v>1</v>
      </c>
      <c r="H159" s="5">
        <f t="shared" si="22"/>
        <v>6</v>
      </c>
      <c r="I159" s="12">
        <v>1</v>
      </c>
      <c r="J159" s="5">
        <f t="shared" si="23"/>
        <v>1</v>
      </c>
      <c r="K159" s="5">
        <f t="shared" si="24"/>
        <v>6</v>
      </c>
      <c r="L159" s="12">
        <v>1</v>
      </c>
      <c r="M159" s="5">
        <f t="shared" si="26"/>
        <v>1</v>
      </c>
      <c r="N159" s="5">
        <f t="shared" si="25"/>
        <v>6</v>
      </c>
    </row>
    <row r="160" spans="1:14" ht="12.75">
      <c r="A160" s="2">
        <v>17.02</v>
      </c>
      <c r="B160" s="2">
        <v>84</v>
      </c>
      <c r="C160" s="2">
        <v>2</v>
      </c>
      <c r="D160" s="4" t="str">
        <f t="shared" si="18"/>
        <v>Brian Henderson</v>
      </c>
      <c r="E160" s="4" t="str">
        <f t="shared" si="19"/>
        <v>Lords of Waterdeep</v>
      </c>
      <c r="F160" s="5">
        <f t="shared" si="20"/>
        <v>5</v>
      </c>
      <c r="G160" s="5">
        <f t="shared" si="21"/>
        <v>1</v>
      </c>
      <c r="H160" s="5">
        <f t="shared" si="22"/>
        <v>6</v>
      </c>
      <c r="I160" s="12">
        <v>1</v>
      </c>
      <c r="J160" s="5">
        <f t="shared" si="23"/>
        <v>1</v>
      </c>
      <c r="K160" s="5">
        <f t="shared" si="24"/>
        <v>6</v>
      </c>
      <c r="L160" s="12">
        <v>1</v>
      </c>
      <c r="M160" s="5">
        <f t="shared" si="26"/>
        <v>1</v>
      </c>
      <c r="N160" s="5">
        <f t="shared" si="25"/>
        <v>6</v>
      </c>
    </row>
    <row r="161" spans="1:14" ht="12.75">
      <c r="A161" s="2">
        <v>25.02</v>
      </c>
      <c r="B161" s="2">
        <v>84</v>
      </c>
      <c r="C161" s="2">
        <v>3</v>
      </c>
      <c r="D161" s="4" t="str">
        <f t="shared" si="18"/>
        <v>Brian Henderson</v>
      </c>
      <c r="E161" s="4" t="str">
        <f t="shared" si="19"/>
        <v>Tzolk'in: The Mayan Calendar</v>
      </c>
      <c r="F161" s="5">
        <f t="shared" si="20"/>
        <v>3</v>
      </c>
      <c r="G161" s="5">
        <f t="shared" si="21"/>
        <v>1</v>
      </c>
      <c r="H161" s="5">
        <f t="shared" si="22"/>
        <v>1</v>
      </c>
      <c r="I161" s="12">
        <v>1</v>
      </c>
      <c r="J161" s="5">
        <f t="shared" si="23"/>
        <v>1</v>
      </c>
      <c r="K161" s="5">
        <f t="shared" si="24"/>
        <v>1</v>
      </c>
      <c r="L161" s="12">
        <v>1</v>
      </c>
      <c r="M161" s="5">
        <f t="shared" si="26"/>
        <v>1</v>
      </c>
      <c r="N161" s="5">
        <f t="shared" si="25"/>
        <v>1</v>
      </c>
    </row>
    <row r="162" spans="1:14" ht="12.75">
      <c r="A162" s="2">
        <v>26.01</v>
      </c>
      <c r="B162" s="2">
        <v>84</v>
      </c>
      <c r="C162" s="2">
        <v>3</v>
      </c>
      <c r="D162" s="4" t="str">
        <f t="shared" si="18"/>
        <v>Brian Henderson</v>
      </c>
      <c r="E162" s="4" t="str">
        <f t="shared" si="19"/>
        <v>Innovation</v>
      </c>
      <c r="F162" s="5">
        <f t="shared" si="20"/>
        <v>3</v>
      </c>
      <c r="G162" s="5">
        <f t="shared" si="21"/>
        <v>1</v>
      </c>
      <c r="H162" s="5">
        <f t="shared" si="22"/>
        <v>1</v>
      </c>
      <c r="I162" s="12">
        <v>1</v>
      </c>
      <c r="J162" s="5">
        <f t="shared" si="23"/>
        <v>1</v>
      </c>
      <c r="K162" s="5">
        <f t="shared" si="24"/>
        <v>1</v>
      </c>
      <c r="L162" s="12">
        <v>0</v>
      </c>
      <c r="M162" s="5">
        <f t="shared" si="26"/>
        <v>0</v>
      </c>
      <c r="N162" s="5">
        <f t="shared" si="25"/>
        <v>0</v>
      </c>
    </row>
    <row r="163" spans="1:14" ht="12.75">
      <c r="A163" s="2">
        <v>34.01</v>
      </c>
      <c r="B163" s="2">
        <v>84</v>
      </c>
      <c r="C163" s="2">
        <v>3</v>
      </c>
      <c r="D163" s="4" t="str">
        <f t="shared" si="18"/>
        <v>Brian Henderson</v>
      </c>
      <c r="E163" s="4" t="str">
        <f t="shared" si="19"/>
        <v>7 Wonders</v>
      </c>
      <c r="F163" s="5">
        <f t="shared" si="20"/>
        <v>5</v>
      </c>
      <c r="G163" s="5">
        <f t="shared" si="21"/>
        <v>2</v>
      </c>
      <c r="H163" s="5">
        <f t="shared" si="22"/>
        <v>3</v>
      </c>
      <c r="I163" s="12">
        <v>1</v>
      </c>
      <c r="J163" s="5">
        <f t="shared" si="23"/>
        <v>1</v>
      </c>
      <c r="K163" s="5">
        <f t="shared" si="24"/>
        <v>3</v>
      </c>
      <c r="L163" s="12">
        <v>1</v>
      </c>
      <c r="M163" s="5">
        <f t="shared" si="26"/>
        <v>1</v>
      </c>
      <c r="N163" s="5">
        <f t="shared" si="25"/>
        <v>3</v>
      </c>
    </row>
    <row r="164" spans="1:14" ht="12.75">
      <c r="A164" s="2">
        <v>32.04</v>
      </c>
      <c r="B164" s="2">
        <v>84</v>
      </c>
      <c r="C164" s="2">
        <v>3</v>
      </c>
      <c r="D164" s="4" t="str">
        <f t="shared" si="18"/>
        <v>Brian Henderson</v>
      </c>
      <c r="E164" s="4" t="str">
        <f t="shared" si="19"/>
        <v>Splendor</v>
      </c>
      <c r="F164" s="5">
        <f t="shared" si="20"/>
        <v>4</v>
      </c>
      <c r="G164" s="5">
        <f t="shared" si="21"/>
        <v>2</v>
      </c>
      <c r="H164" s="5">
        <f t="shared" si="22"/>
        <v>2</v>
      </c>
      <c r="I164" s="12">
        <v>1</v>
      </c>
      <c r="J164" s="5">
        <f t="shared" si="23"/>
        <v>1</v>
      </c>
      <c r="K164" s="5">
        <f t="shared" si="24"/>
        <v>2</v>
      </c>
      <c r="L164" s="12">
        <v>1</v>
      </c>
      <c r="M164" s="5">
        <f t="shared" si="26"/>
        <v>1</v>
      </c>
      <c r="N164" s="5">
        <f t="shared" si="25"/>
        <v>2</v>
      </c>
    </row>
    <row r="165" spans="1:14" ht="12.75">
      <c r="A165" s="2">
        <v>12.01</v>
      </c>
      <c r="B165" s="2">
        <v>85</v>
      </c>
      <c r="C165" s="2">
        <v>1</v>
      </c>
      <c r="D165" s="4" t="str">
        <f t="shared" si="18"/>
        <v>Jeff Kahan</v>
      </c>
      <c r="E165" s="4" t="str">
        <f t="shared" si="19"/>
        <v>Formula De</v>
      </c>
      <c r="F165" s="5">
        <f t="shared" si="20"/>
        <v>6</v>
      </c>
      <c r="G165" s="5">
        <f t="shared" si="21"/>
        <v>1</v>
      </c>
      <c r="H165" s="5">
        <f t="shared" si="22"/>
        <v>10</v>
      </c>
      <c r="I165" s="12">
        <v>1</v>
      </c>
      <c r="J165" s="5">
        <f t="shared" si="23"/>
        <v>1</v>
      </c>
      <c r="K165" s="5">
        <f t="shared" si="24"/>
        <v>10</v>
      </c>
      <c r="L165" s="12">
        <v>1</v>
      </c>
      <c r="M165" s="5">
        <f t="shared" si="26"/>
        <v>1</v>
      </c>
      <c r="N165" s="5">
        <f t="shared" si="25"/>
        <v>10</v>
      </c>
    </row>
    <row r="166" spans="1:14" ht="12.75">
      <c r="A166" s="2">
        <v>18.01</v>
      </c>
      <c r="B166" s="2">
        <v>86</v>
      </c>
      <c r="C166" s="2">
        <v>1</v>
      </c>
      <c r="D166" s="4" t="str">
        <f t="shared" si="18"/>
        <v>Kim Nugent</v>
      </c>
      <c r="E166" s="4" t="str">
        <f t="shared" si="19"/>
        <v>McGartlin Stock Car Racing</v>
      </c>
      <c r="F166" s="5">
        <f t="shared" si="20"/>
        <v>4</v>
      </c>
      <c r="G166" s="5">
        <f t="shared" si="21"/>
        <v>1</v>
      </c>
      <c r="H166" s="5">
        <f t="shared" si="22"/>
        <v>10</v>
      </c>
      <c r="I166" s="12">
        <v>1</v>
      </c>
      <c r="J166" s="5">
        <f t="shared" si="23"/>
        <v>1</v>
      </c>
      <c r="K166" s="5">
        <f t="shared" si="24"/>
        <v>10</v>
      </c>
      <c r="L166" s="12">
        <v>1</v>
      </c>
      <c r="M166" s="5">
        <f t="shared" si="26"/>
        <v>1</v>
      </c>
      <c r="N166" s="5">
        <f t="shared" si="25"/>
        <v>10</v>
      </c>
    </row>
    <row r="167" spans="1:14" ht="12.75">
      <c r="A167" s="2">
        <v>2.01</v>
      </c>
      <c r="B167" s="2">
        <v>86</v>
      </c>
      <c r="C167" s="2">
        <v>2</v>
      </c>
      <c r="D167" s="4" t="str">
        <f t="shared" si="18"/>
        <v>Kim Nugent</v>
      </c>
      <c r="E167" s="4" t="str">
        <f t="shared" si="19"/>
        <v>Hansa Teutonica</v>
      </c>
      <c r="F167" s="5">
        <f t="shared" si="20"/>
        <v>5</v>
      </c>
      <c r="G167" s="5">
        <f t="shared" si="21"/>
        <v>1</v>
      </c>
      <c r="H167" s="5">
        <f t="shared" si="22"/>
        <v>6</v>
      </c>
      <c r="I167" s="12">
        <v>1</v>
      </c>
      <c r="J167" s="5">
        <f t="shared" si="23"/>
        <v>1</v>
      </c>
      <c r="K167" s="5">
        <f t="shared" si="24"/>
        <v>6</v>
      </c>
      <c r="L167" s="12">
        <v>1</v>
      </c>
      <c r="M167" s="5">
        <f t="shared" si="26"/>
        <v>1</v>
      </c>
      <c r="N167" s="5">
        <f t="shared" si="25"/>
        <v>6</v>
      </c>
    </row>
    <row r="168" spans="1:14" ht="12.75">
      <c r="A168" s="2">
        <v>12.01</v>
      </c>
      <c r="B168" s="2">
        <v>86</v>
      </c>
      <c r="C168" s="2">
        <v>3</v>
      </c>
      <c r="D168" s="4" t="str">
        <f t="shared" si="18"/>
        <v>Kim Nugent</v>
      </c>
      <c r="E168" s="4" t="str">
        <f t="shared" si="19"/>
        <v>Formula De</v>
      </c>
      <c r="F168" s="5">
        <f t="shared" si="20"/>
        <v>6</v>
      </c>
      <c r="G168" s="5">
        <f t="shared" si="21"/>
        <v>1</v>
      </c>
      <c r="H168" s="5">
        <f t="shared" si="22"/>
        <v>4</v>
      </c>
      <c r="I168" s="12">
        <v>1</v>
      </c>
      <c r="J168" s="5">
        <f t="shared" si="23"/>
        <v>1</v>
      </c>
      <c r="K168" s="5">
        <f t="shared" si="24"/>
        <v>4</v>
      </c>
      <c r="L168" s="12">
        <v>1</v>
      </c>
      <c r="M168" s="5">
        <f t="shared" si="26"/>
        <v>1</v>
      </c>
      <c r="N168" s="5">
        <f t="shared" si="25"/>
        <v>4</v>
      </c>
    </row>
    <row r="169" spans="1:14" ht="12.75">
      <c r="A169" s="2">
        <v>8.01</v>
      </c>
      <c r="B169" s="2">
        <v>86</v>
      </c>
      <c r="C169" s="2">
        <v>4</v>
      </c>
      <c r="D169" s="4" t="str">
        <f t="shared" si="18"/>
        <v>Kim Nugent</v>
      </c>
      <c r="E169" s="4" t="str">
        <f t="shared" si="19"/>
        <v>Village</v>
      </c>
      <c r="F169" s="5">
        <f t="shared" si="20"/>
        <v>4</v>
      </c>
      <c r="G169" s="5">
        <f t="shared" si="21"/>
        <v>1</v>
      </c>
      <c r="H169" s="5">
        <f t="shared" si="22"/>
        <v>1</v>
      </c>
      <c r="I169" s="12">
        <v>1</v>
      </c>
      <c r="J169" s="5">
        <f t="shared" si="23"/>
        <v>1</v>
      </c>
      <c r="K169" s="5">
        <f t="shared" si="24"/>
        <v>1</v>
      </c>
      <c r="L169" s="12">
        <v>1</v>
      </c>
      <c r="M169" s="5">
        <f t="shared" si="26"/>
        <v>1</v>
      </c>
      <c r="N169" s="5">
        <f t="shared" si="25"/>
        <v>1</v>
      </c>
    </row>
    <row r="170" spans="1:14" ht="12.75">
      <c r="A170" s="2">
        <v>22.01</v>
      </c>
      <c r="B170" s="2">
        <v>86</v>
      </c>
      <c r="C170" s="2">
        <v>4</v>
      </c>
      <c r="D170" s="4" t="str">
        <f t="shared" si="18"/>
        <v>Kim Nugent</v>
      </c>
      <c r="E170" s="4" t="str">
        <f t="shared" si="19"/>
        <v>Power Grid</v>
      </c>
      <c r="F170" s="5">
        <f t="shared" si="20"/>
        <v>4</v>
      </c>
      <c r="G170" s="5">
        <f t="shared" si="21"/>
        <v>1</v>
      </c>
      <c r="H170" s="5">
        <f t="shared" si="22"/>
        <v>1</v>
      </c>
      <c r="I170" s="12">
        <v>1</v>
      </c>
      <c r="J170" s="5">
        <f t="shared" si="23"/>
        <v>1</v>
      </c>
      <c r="K170" s="5">
        <f t="shared" si="24"/>
        <v>1</v>
      </c>
      <c r="L170" s="12">
        <v>1</v>
      </c>
      <c r="M170" s="5">
        <f t="shared" si="26"/>
        <v>1</v>
      </c>
      <c r="N170" s="5">
        <f t="shared" si="25"/>
        <v>1</v>
      </c>
    </row>
    <row r="171" spans="1:14" ht="12.75">
      <c r="A171" s="2">
        <v>3.02</v>
      </c>
      <c r="B171" s="2">
        <v>91</v>
      </c>
      <c r="C171" s="2">
        <v>4</v>
      </c>
      <c r="D171" s="4" t="str">
        <f t="shared" si="18"/>
        <v>Greg Mutersbaugh</v>
      </c>
      <c r="E171" s="4" t="str">
        <f t="shared" si="19"/>
        <v>Thurn and Taxis</v>
      </c>
      <c r="F171" s="5">
        <f t="shared" si="20"/>
        <v>4</v>
      </c>
      <c r="G171" s="5">
        <f t="shared" si="21"/>
        <v>1</v>
      </c>
      <c r="H171" s="5">
        <f t="shared" si="22"/>
        <v>1</v>
      </c>
      <c r="I171" s="12">
        <v>1</v>
      </c>
      <c r="J171" s="5">
        <f t="shared" si="23"/>
        <v>1</v>
      </c>
      <c r="K171" s="5">
        <f t="shared" si="24"/>
        <v>1</v>
      </c>
      <c r="L171" s="12">
        <v>1</v>
      </c>
      <c r="M171" s="5">
        <f t="shared" si="26"/>
        <v>1</v>
      </c>
      <c r="N171" s="5">
        <f t="shared" si="25"/>
        <v>1</v>
      </c>
    </row>
    <row r="172" spans="1:14" ht="12.75">
      <c r="A172" s="2">
        <v>3.03</v>
      </c>
      <c r="B172" s="2">
        <v>92</v>
      </c>
      <c r="C172" s="2">
        <v>1</v>
      </c>
      <c r="D172" s="4" t="str">
        <f t="shared" si="18"/>
        <v>Randy Hoffman</v>
      </c>
      <c r="E172" s="4" t="str">
        <f t="shared" si="19"/>
        <v>Thurn and Taxis</v>
      </c>
      <c r="F172" s="5">
        <f t="shared" si="20"/>
        <v>4</v>
      </c>
      <c r="G172" s="5">
        <f t="shared" si="21"/>
        <v>1</v>
      </c>
      <c r="H172" s="5">
        <f t="shared" si="22"/>
        <v>10</v>
      </c>
      <c r="I172" s="12">
        <v>1</v>
      </c>
      <c r="J172" s="5">
        <f t="shared" si="23"/>
        <v>1</v>
      </c>
      <c r="K172" s="5">
        <f t="shared" si="24"/>
        <v>10</v>
      </c>
      <c r="L172" s="12">
        <v>1</v>
      </c>
      <c r="M172" s="5">
        <f t="shared" si="26"/>
        <v>1</v>
      </c>
      <c r="N172" s="5">
        <f t="shared" si="25"/>
        <v>10</v>
      </c>
    </row>
    <row r="173" spans="1:14" ht="12.75">
      <c r="A173" s="2">
        <v>11.01</v>
      </c>
      <c r="B173" s="2">
        <v>92</v>
      </c>
      <c r="C173" s="2">
        <v>3</v>
      </c>
      <c r="D173" s="4" t="str">
        <f t="shared" si="18"/>
        <v>Randy Hoffman</v>
      </c>
      <c r="E173" s="4" t="str">
        <f t="shared" si="19"/>
        <v>Brass</v>
      </c>
      <c r="F173" s="5">
        <f t="shared" si="20"/>
        <v>3</v>
      </c>
      <c r="G173" s="5">
        <f t="shared" si="21"/>
        <v>1</v>
      </c>
      <c r="H173" s="5">
        <f t="shared" si="22"/>
        <v>1</v>
      </c>
      <c r="I173" s="12">
        <v>1</v>
      </c>
      <c r="J173" s="5">
        <f t="shared" si="23"/>
        <v>1</v>
      </c>
      <c r="K173" s="5">
        <f t="shared" si="24"/>
        <v>1</v>
      </c>
      <c r="L173" s="12">
        <v>1</v>
      </c>
      <c r="M173" s="5">
        <f t="shared" si="26"/>
        <v>1</v>
      </c>
      <c r="N173" s="5">
        <f t="shared" si="25"/>
        <v>1</v>
      </c>
    </row>
    <row r="174" spans="1:14" ht="12.75">
      <c r="A174" s="2">
        <v>17.02</v>
      </c>
      <c r="B174" s="2">
        <v>93</v>
      </c>
      <c r="C174" s="2">
        <v>1</v>
      </c>
      <c r="D174" s="4" t="str">
        <f t="shared" si="18"/>
        <v>Jason Ritz</v>
      </c>
      <c r="E174" s="4" t="str">
        <f t="shared" si="19"/>
        <v>Lords of Waterdeep</v>
      </c>
      <c r="F174" s="5">
        <f t="shared" si="20"/>
        <v>5</v>
      </c>
      <c r="G174" s="5">
        <f t="shared" si="21"/>
        <v>1</v>
      </c>
      <c r="H174" s="5">
        <f t="shared" si="22"/>
        <v>10</v>
      </c>
      <c r="I174" s="12">
        <v>1</v>
      </c>
      <c r="J174" s="5">
        <f t="shared" si="23"/>
        <v>1</v>
      </c>
      <c r="K174" s="5">
        <f t="shared" si="24"/>
        <v>10</v>
      </c>
      <c r="L174" s="12">
        <v>1</v>
      </c>
      <c r="M174" s="5">
        <f t="shared" si="26"/>
        <v>1</v>
      </c>
      <c r="N174" s="5">
        <f t="shared" si="25"/>
        <v>10</v>
      </c>
    </row>
    <row r="175" spans="1:14" ht="12.75">
      <c r="A175" s="2">
        <v>1.02</v>
      </c>
      <c r="B175" s="2">
        <v>95</v>
      </c>
      <c r="C175" s="2">
        <v>2</v>
      </c>
      <c r="D175" s="4" t="str">
        <f t="shared" si="18"/>
        <v>Larry Burman</v>
      </c>
      <c r="E175" s="4" t="str">
        <f t="shared" si="19"/>
        <v>A Few Acres of Snow</v>
      </c>
      <c r="F175" s="5">
        <f t="shared" si="20"/>
        <v>2</v>
      </c>
      <c r="G175" s="5">
        <f t="shared" si="21"/>
        <v>1</v>
      </c>
      <c r="H175" s="5">
        <f t="shared" si="22"/>
        <v>1</v>
      </c>
      <c r="I175" s="12">
        <v>1</v>
      </c>
      <c r="J175" s="5">
        <f t="shared" si="23"/>
        <v>1</v>
      </c>
      <c r="K175" s="5">
        <f t="shared" si="24"/>
        <v>1</v>
      </c>
      <c r="L175" s="12">
        <v>1</v>
      </c>
      <c r="M175" s="5">
        <f t="shared" si="26"/>
        <v>1</v>
      </c>
      <c r="N175" s="5">
        <f t="shared" si="25"/>
        <v>1</v>
      </c>
    </row>
    <row r="176" spans="1:14" ht="12.75">
      <c r="A176" s="2">
        <v>3.06</v>
      </c>
      <c r="B176" s="2">
        <v>98</v>
      </c>
      <c r="C176" s="2">
        <v>1</v>
      </c>
      <c r="D176" s="4" t="str">
        <f t="shared" si="18"/>
        <v>Marcy Morelli</v>
      </c>
      <c r="E176" s="4" t="str">
        <f t="shared" si="19"/>
        <v>Thurn and Taxis</v>
      </c>
      <c r="F176" s="5">
        <f t="shared" si="20"/>
        <v>4</v>
      </c>
      <c r="G176" s="5">
        <f t="shared" si="21"/>
        <v>1</v>
      </c>
      <c r="H176" s="5">
        <f t="shared" si="22"/>
        <v>10</v>
      </c>
      <c r="I176" s="12">
        <v>1</v>
      </c>
      <c r="J176" s="5">
        <f t="shared" si="23"/>
        <v>1</v>
      </c>
      <c r="K176" s="5">
        <f t="shared" si="24"/>
        <v>10</v>
      </c>
      <c r="L176" s="12">
        <v>1</v>
      </c>
      <c r="M176" s="5">
        <f t="shared" si="26"/>
        <v>1</v>
      </c>
      <c r="N176" s="5">
        <f t="shared" si="25"/>
        <v>10</v>
      </c>
    </row>
    <row r="177" spans="1:14" ht="12.75">
      <c r="A177" s="2">
        <v>16.02</v>
      </c>
      <c r="B177" s="2">
        <v>98</v>
      </c>
      <c r="C177" s="2">
        <v>1</v>
      </c>
      <c r="D177" s="4" t="str">
        <f t="shared" si="18"/>
        <v>Marcy Morelli</v>
      </c>
      <c r="E177" s="4" t="str">
        <f t="shared" si="19"/>
        <v>Castles of Burgundy</v>
      </c>
      <c r="F177" s="5">
        <f t="shared" si="20"/>
        <v>4</v>
      </c>
      <c r="G177" s="5">
        <f t="shared" si="21"/>
        <v>1</v>
      </c>
      <c r="H177" s="5">
        <f t="shared" si="22"/>
        <v>10</v>
      </c>
      <c r="I177" s="12">
        <v>1</v>
      </c>
      <c r="J177" s="5">
        <f t="shared" si="23"/>
        <v>1</v>
      </c>
      <c r="K177" s="5">
        <f t="shared" si="24"/>
        <v>10</v>
      </c>
      <c r="L177" s="12">
        <v>1</v>
      </c>
      <c r="M177" s="5">
        <f t="shared" si="26"/>
        <v>1</v>
      </c>
      <c r="N177" s="5">
        <f t="shared" si="25"/>
        <v>10</v>
      </c>
    </row>
    <row r="178" spans="1:14" ht="12.75">
      <c r="A178" s="2">
        <v>22.03</v>
      </c>
      <c r="B178" s="2">
        <v>98</v>
      </c>
      <c r="C178" s="2">
        <v>2</v>
      </c>
      <c r="D178" s="4" t="str">
        <f t="shared" si="18"/>
        <v>Marcy Morelli</v>
      </c>
      <c r="E178" s="4" t="str">
        <f t="shared" si="19"/>
        <v>Power Grid</v>
      </c>
      <c r="F178" s="5">
        <f t="shared" si="20"/>
        <v>5</v>
      </c>
      <c r="G178" s="5">
        <f t="shared" si="21"/>
        <v>1</v>
      </c>
      <c r="H178" s="5">
        <f t="shared" si="22"/>
        <v>6</v>
      </c>
      <c r="I178" s="12">
        <v>1</v>
      </c>
      <c r="J178" s="5">
        <f t="shared" si="23"/>
        <v>1</v>
      </c>
      <c r="K178" s="5">
        <f t="shared" si="24"/>
        <v>6</v>
      </c>
      <c r="L178" s="12">
        <v>1</v>
      </c>
      <c r="M178" s="5">
        <f t="shared" si="26"/>
        <v>1</v>
      </c>
      <c r="N178" s="5">
        <f t="shared" si="25"/>
        <v>6</v>
      </c>
    </row>
    <row r="179" spans="1:14" ht="12.75">
      <c r="A179" s="2">
        <v>14.04</v>
      </c>
      <c r="B179" s="2">
        <v>98</v>
      </c>
      <c r="C179" s="2">
        <v>3</v>
      </c>
      <c r="D179" s="4" t="str">
        <f t="shared" si="18"/>
        <v>Marcy Morelli</v>
      </c>
      <c r="E179" s="4" t="str">
        <f t="shared" si="19"/>
        <v>Stone Age</v>
      </c>
      <c r="F179" s="5">
        <f t="shared" si="20"/>
        <v>4</v>
      </c>
      <c r="G179" s="5">
        <f t="shared" si="21"/>
        <v>1</v>
      </c>
      <c r="H179" s="5">
        <f t="shared" si="22"/>
        <v>2</v>
      </c>
      <c r="I179" s="12">
        <v>1</v>
      </c>
      <c r="J179" s="5">
        <f t="shared" si="23"/>
        <v>1</v>
      </c>
      <c r="K179" s="5">
        <f t="shared" si="24"/>
        <v>2</v>
      </c>
      <c r="L179" s="12">
        <v>1</v>
      </c>
      <c r="M179" s="5">
        <f t="shared" si="26"/>
        <v>1</v>
      </c>
      <c r="N179" s="5">
        <f t="shared" si="25"/>
        <v>2</v>
      </c>
    </row>
    <row r="180" spans="1:14" ht="12.75">
      <c r="A180" s="2">
        <v>7.05</v>
      </c>
      <c r="B180" s="2">
        <v>98</v>
      </c>
      <c r="C180" s="2">
        <v>4</v>
      </c>
      <c r="D180" s="4" t="str">
        <f t="shared" si="18"/>
        <v>Marcy Morelli</v>
      </c>
      <c r="E180" s="4" t="str">
        <f t="shared" si="19"/>
        <v>Ticket to Ride</v>
      </c>
      <c r="F180" s="5">
        <f t="shared" si="20"/>
        <v>4</v>
      </c>
      <c r="G180" s="5">
        <f t="shared" si="21"/>
        <v>1</v>
      </c>
      <c r="H180" s="5">
        <f t="shared" si="22"/>
        <v>1</v>
      </c>
      <c r="I180" s="12">
        <v>1</v>
      </c>
      <c r="J180" s="5">
        <f t="shared" si="23"/>
        <v>1</v>
      </c>
      <c r="K180" s="5">
        <f t="shared" si="24"/>
        <v>1</v>
      </c>
      <c r="L180" s="12">
        <v>1</v>
      </c>
      <c r="M180" s="5">
        <f t="shared" si="26"/>
        <v>1</v>
      </c>
      <c r="N180" s="5">
        <f t="shared" si="25"/>
        <v>1</v>
      </c>
    </row>
    <row r="181" spans="1:14" ht="12.75">
      <c r="A181" s="2">
        <v>27.06</v>
      </c>
      <c r="B181" s="2">
        <v>98</v>
      </c>
      <c r="C181" s="2">
        <v>2</v>
      </c>
      <c r="D181" s="4" t="str">
        <f t="shared" si="18"/>
        <v>Marcy Morelli</v>
      </c>
      <c r="E181" s="4" t="str">
        <f t="shared" si="19"/>
        <v>Lost Cities</v>
      </c>
      <c r="F181" s="5">
        <f t="shared" si="20"/>
        <v>2</v>
      </c>
      <c r="G181" s="5">
        <f t="shared" si="21"/>
        <v>1</v>
      </c>
      <c r="H181" s="5">
        <f t="shared" si="22"/>
        <v>1</v>
      </c>
      <c r="I181" s="12">
        <v>1</v>
      </c>
      <c r="J181" s="5">
        <f t="shared" si="23"/>
        <v>1</v>
      </c>
      <c r="K181" s="5">
        <f t="shared" si="24"/>
        <v>1</v>
      </c>
      <c r="L181" s="12">
        <v>0</v>
      </c>
      <c r="M181" s="5">
        <f t="shared" si="26"/>
        <v>0</v>
      </c>
      <c r="N181" s="5">
        <f t="shared" si="25"/>
        <v>0</v>
      </c>
    </row>
    <row r="182" spans="1:14" ht="12.75">
      <c r="A182" s="2">
        <v>29.02</v>
      </c>
      <c r="B182" s="2">
        <v>98</v>
      </c>
      <c r="C182" s="2">
        <v>1</v>
      </c>
      <c r="D182" s="4" t="str">
        <f t="shared" si="18"/>
        <v>Marcy Morelli</v>
      </c>
      <c r="E182" s="4" t="str">
        <f t="shared" si="19"/>
        <v>Puerto Rico</v>
      </c>
      <c r="F182" s="5">
        <f t="shared" si="20"/>
        <v>5</v>
      </c>
      <c r="G182" s="5">
        <f t="shared" si="21"/>
        <v>2</v>
      </c>
      <c r="H182" s="5">
        <f t="shared" si="22"/>
        <v>10</v>
      </c>
      <c r="I182" s="12">
        <v>1</v>
      </c>
      <c r="J182" s="5">
        <f t="shared" si="23"/>
        <v>1</v>
      </c>
      <c r="K182" s="5">
        <f t="shared" si="24"/>
        <v>10</v>
      </c>
      <c r="L182" s="12">
        <v>1</v>
      </c>
      <c r="M182" s="5">
        <f t="shared" si="26"/>
        <v>1</v>
      </c>
      <c r="N182" s="5">
        <f t="shared" si="25"/>
        <v>10</v>
      </c>
    </row>
    <row r="183" spans="1:14" ht="12.75">
      <c r="A183" s="2">
        <v>36.01</v>
      </c>
      <c r="B183" s="2">
        <v>98</v>
      </c>
      <c r="C183" s="2">
        <v>2</v>
      </c>
      <c r="D183" s="4" t="str">
        <f t="shared" si="18"/>
        <v>Marcy Morelli</v>
      </c>
      <c r="E183" s="4" t="str">
        <f t="shared" si="19"/>
        <v>Carcassonne</v>
      </c>
      <c r="F183" s="5">
        <f t="shared" si="20"/>
        <v>4</v>
      </c>
      <c r="G183" s="5">
        <f t="shared" si="21"/>
        <v>2</v>
      </c>
      <c r="H183" s="5">
        <f t="shared" si="22"/>
        <v>6</v>
      </c>
      <c r="I183" s="12">
        <v>1</v>
      </c>
      <c r="J183" s="5">
        <f t="shared" si="23"/>
        <v>1</v>
      </c>
      <c r="K183" s="5">
        <f t="shared" si="24"/>
        <v>6</v>
      </c>
      <c r="L183" s="12">
        <v>1</v>
      </c>
      <c r="M183" s="5">
        <f t="shared" si="26"/>
        <v>1</v>
      </c>
      <c r="N183" s="5">
        <f t="shared" si="25"/>
        <v>6</v>
      </c>
    </row>
    <row r="184" spans="1:14" ht="12.75">
      <c r="A184" s="2">
        <v>32.01</v>
      </c>
      <c r="B184" s="2">
        <v>98</v>
      </c>
      <c r="C184" s="2">
        <v>3</v>
      </c>
      <c r="D184" s="4" t="str">
        <f t="shared" si="18"/>
        <v>Marcy Morelli</v>
      </c>
      <c r="E184" s="4" t="str">
        <f t="shared" si="19"/>
        <v>Splendor</v>
      </c>
      <c r="F184" s="5">
        <f t="shared" si="20"/>
        <v>4</v>
      </c>
      <c r="G184" s="5">
        <f t="shared" si="21"/>
        <v>2</v>
      </c>
      <c r="H184" s="5">
        <f t="shared" si="22"/>
        <v>2</v>
      </c>
      <c r="I184" s="12">
        <v>1</v>
      </c>
      <c r="J184" s="5">
        <f t="shared" si="23"/>
        <v>1</v>
      </c>
      <c r="K184" s="5">
        <f t="shared" si="24"/>
        <v>2</v>
      </c>
      <c r="L184" s="12">
        <v>1</v>
      </c>
      <c r="M184" s="5">
        <f t="shared" si="26"/>
        <v>1</v>
      </c>
      <c r="N184" s="5">
        <f t="shared" si="25"/>
        <v>2</v>
      </c>
    </row>
    <row r="185" spans="1:14" ht="12.75">
      <c r="A185" s="2">
        <v>16.01</v>
      </c>
      <c r="B185" s="2">
        <v>99</v>
      </c>
      <c r="C185" s="2">
        <v>1</v>
      </c>
      <c r="D185" s="4" t="str">
        <f t="shared" si="18"/>
        <v>Eric Kleist</v>
      </c>
      <c r="E185" s="4" t="str">
        <f t="shared" si="19"/>
        <v>Castles of Burgundy</v>
      </c>
      <c r="F185" s="5">
        <f t="shared" si="20"/>
        <v>4</v>
      </c>
      <c r="G185" s="5">
        <f t="shared" si="21"/>
        <v>1</v>
      </c>
      <c r="H185" s="5">
        <f t="shared" si="22"/>
        <v>10</v>
      </c>
      <c r="I185" s="12">
        <v>1</v>
      </c>
      <c r="J185" s="5">
        <f t="shared" si="23"/>
        <v>1</v>
      </c>
      <c r="K185" s="5">
        <f t="shared" si="24"/>
        <v>10</v>
      </c>
      <c r="L185" s="12">
        <v>1</v>
      </c>
      <c r="M185" s="5">
        <f t="shared" si="26"/>
        <v>1</v>
      </c>
      <c r="N185" s="5">
        <f t="shared" si="25"/>
        <v>10</v>
      </c>
    </row>
    <row r="186" spans="1:14" ht="12.75">
      <c r="A186" s="2">
        <v>21.01</v>
      </c>
      <c r="B186" s="2">
        <v>99</v>
      </c>
      <c r="C186" s="2">
        <v>1</v>
      </c>
      <c r="D186" s="4" t="str">
        <f t="shared" si="18"/>
        <v>Eric Kleist</v>
      </c>
      <c r="E186" s="4" t="str">
        <f t="shared" si="19"/>
        <v>Dominion</v>
      </c>
      <c r="F186" s="5">
        <f t="shared" si="20"/>
        <v>3</v>
      </c>
      <c r="G186" s="5">
        <f t="shared" si="21"/>
        <v>1</v>
      </c>
      <c r="H186" s="5">
        <f t="shared" si="22"/>
        <v>10</v>
      </c>
      <c r="I186" s="12">
        <v>1</v>
      </c>
      <c r="J186" s="5">
        <f t="shared" si="23"/>
        <v>1</v>
      </c>
      <c r="K186" s="5">
        <f t="shared" si="24"/>
        <v>10</v>
      </c>
      <c r="L186" s="12">
        <v>1</v>
      </c>
      <c r="M186" s="5">
        <f t="shared" si="26"/>
        <v>1</v>
      </c>
      <c r="N186" s="5">
        <f t="shared" si="25"/>
        <v>10</v>
      </c>
    </row>
    <row r="187" spans="1:14" ht="12.75">
      <c r="A187" s="2">
        <v>27.03</v>
      </c>
      <c r="B187" s="2">
        <v>99</v>
      </c>
      <c r="C187" s="2">
        <v>1</v>
      </c>
      <c r="D187" s="4" t="str">
        <f t="shared" si="18"/>
        <v>Eric Kleist</v>
      </c>
      <c r="E187" s="4" t="str">
        <f t="shared" si="19"/>
        <v>Lost Cities</v>
      </c>
      <c r="F187" s="5">
        <f t="shared" si="20"/>
        <v>2</v>
      </c>
      <c r="G187" s="5">
        <f t="shared" si="21"/>
        <v>1</v>
      </c>
      <c r="H187" s="5">
        <f t="shared" si="22"/>
        <v>6</v>
      </c>
      <c r="I187" s="12">
        <v>1</v>
      </c>
      <c r="J187" s="5">
        <f t="shared" si="23"/>
        <v>1</v>
      </c>
      <c r="K187" s="5">
        <f t="shared" si="24"/>
        <v>6</v>
      </c>
      <c r="L187" s="12">
        <v>1</v>
      </c>
      <c r="M187" s="5">
        <f t="shared" si="26"/>
        <v>1</v>
      </c>
      <c r="N187" s="5">
        <f t="shared" si="25"/>
        <v>6</v>
      </c>
    </row>
    <row r="188" spans="1:14" ht="12.75">
      <c r="A188" s="2">
        <v>8.01</v>
      </c>
      <c r="B188" s="2">
        <v>99</v>
      </c>
      <c r="C188" s="2">
        <v>3</v>
      </c>
      <c r="D188" s="4" t="str">
        <f t="shared" si="18"/>
        <v>Eric Kleist</v>
      </c>
      <c r="E188" s="4" t="str">
        <f t="shared" si="19"/>
        <v>Village</v>
      </c>
      <c r="F188" s="5">
        <f t="shared" si="20"/>
        <v>4</v>
      </c>
      <c r="G188" s="5">
        <f t="shared" si="21"/>
        <v>1</v>
      </c>
      <c r="H188" s="5">
        <f t="shared" si="22"/>
        <v>2</v>
      </c>
      <c r="I188" s="12">
        <v>1</v>
      </c>
      <c r="J188" s="5">
        <f t="shared" si="23"/>
        <v>1</v>
      </c>
      <c r="K188" s="5">
        <f t="shared" si="24"/>
        <v>2</v>
      </c>
      <c r="L188" s="12">
        <v>1</v>
      </c>
      <c r="M188" s="5">
        <f t="shared" si="26"/>
        <v>1</v>
      </c>
      <c r="N188" s="5">
        <f t="shared" si="25"/>
        <v>2</v>
      </c>
    </row>
    <row r="189" spans="1:14" ht="12.75">
      <c r="A189" s="2">
        <v>14.06</v>
      </c>
      <c r="B189" s="2">
        <v>99</v>
      </c>
      <c r="C189" s="2">
        <v>3</v>
      </c>
      <c r="D189" s="4" t="str">
        <f t="shared" si="18"/>
        <v>Eric Kleist</v>
      </c>
      <c r="E189" s="4" t="str">
        <f t="shared" si="19"/>
        <v>Stone Age</v>
      </c>
      <c r="F189" s="5">
        <f t="shared" si="20"/>
        <v>4</v>
      </c>
      <c r="G189" s="5">
        <f t="shared" si="21"/>
        <v>1</v>
      </c>
      <c r="H189" s="5">
        <f t="shared" si="22"/>
        <v>2</v>
      </c>
      <c r="I189" s="12">
        <v>1</v>
      </c>
      <c r="J189" s="5">
        <f t="shared" si="23"/>
        <v>1</v>
      </c>
      <c r="K189" s="5">
        <f t="shared" si="24"/>
        <v>2</v>
      </c>
      <c r="L189" s="12">
        <v>1</v>
      </c>
      <c r="M189" s="5">
        <f t="shared" si="26"/>
        <v>1</v>
      </c>
      <c r="N189" s="5">
        <f t="shared" si="25"/>
        <v>2</v>
      </c>
    </row>
    <row r="190" spans="1:14" ht="12.75">
      <c r="A190" s="2">
        <v>32.01</v>
      </c>
      <c r="B190" s="2">
        <v>99</v>
      </c>
      <c r="C190" s="2">
        <v>1</v>
      </c>
      <c r="D190" s="4" t="str">
        <f t="shared" si="18"/>
        <v>Eric Kleist</v>
      </c>
      <c r="E190" s="4" t="str">
        <f t="shared" si="19"/>
        <v>Splendor</v>
      </c>
      <c r="F190" s="5">
        <f t="shared" si="20"/>
        <v>4</v>
      </c>
      <c r="G190" s="5">
        <f t="shared" si="21"/>
        <v>2</v>
      </c>
      <c r="H190" s="5">
        <f t="shared" si="22"/>
        <v>10</v>
      </c>
      <c r="I190" s="12">
        <v>1</v>
      </c>
      <c r="J190" s="5">
        <f t="shared" si="23"/>
        <v>1</v>
      </c>
      <c r="K190" s="5">
        <f t="shared" si="24"/>
        <v>10</v>
      </c>
      <c r="L190" s="12">
        <v>1</v>
      </c>
      <c r="M190" s="5">
        <f t="shared" si="26"/>
        <v>1</v>
      </c>
      <c r="N190" s="5">
        <f t="shared" si="25"/>
        <v>10</v>
      </c>
    </row>
    <row r="191" spans="1:14" ht="12.75">
      <c r="A191" s="2">
        <v>29.01</v>
      </c>
      <c r="B191" s="2">
        <v>99</v>
      </c>
      <c r="C191" s="2">
        <v>3</v>
      </c>
      <c r="D191" s="4" t="str">
        <f t="shared" si="18"/>
        <v>Eric Kleist</v>
      </c>
      <c r="E191" s="4" t="str">
        <f t="shared" si="19"/>
        <v>Puerto Rico</v>
      </c>
      <c r="F191" s="5">
        <f t="shared" si="20"/>
        <v>4</v>
      </c>
      <c r="G191" s="5">
        <f t="shared" si="21"/>
        <v>2</v>
      </c>
      <c r="H191" s="5">
        <f t="shared" si="22"/>
        <v>2</v>
      </c>
      <c r="I191" s="12">
        <v>1</v>
      </c>
      <c r="J191" s="5">
        <f t="shared" si="23"/>
        <v>1</v>
      </c>
      <c r="K191" s="5">
        <f t="shared" si="24"/>
        <v>2</v>
      </c>
      <c r="L191" s="12">
        <v>1</v>
      </c>
      <c r="M191" s="5">
        <f t="shared" si="26"/>
        <v>1</v>
      </c>
      <c r="N191" s="5">
        <f t="shared" si="25"/>
        <v>2</v>
      </c>
    </row>
    <row r="192" spans="1:14" ht="12.75">
      <c r="A192" s="2">
        <v>34.02</v>
      </c>
      <c r="B192" s="2">
        <v>99</v>
      </c>
      <c r="C192" s="2">
        <v>5</v>
      </c>
      <c r="D192" s="4" t="str">
        <f t="shared" si="18"/>
        <v>Eric Kleist</v>
      </c>
      <c r="E192" s="4" t="str">
        <f t="shared" si="19"/>
        <v>7 Wonders</v>
      </c>
      <c r="F192" s="5">
        <f t="shared" si="20"/>
        <v>5</v>
      </c>
      <c r="G192" s="5">
        <f t="shared" si="21"/>
        <v>2</v>
      </c>
      <c r="H192" s="5">
        <f t="shared" si="22"/>
        <v>1</v>
      </c>
      <c r="I192" s="12">
        <v>1</v>
      </c>
      <c r="J192" s="5">
        <f t="shared" si="23"/>
        <v>1</v>
      </c>
      <c r="K192" s="5">
        <f t="shared" si="24"/>
        <v>1</v>
      </c>
      <c r="L192" s="12">
        <v>1</v>
      </c>
      <c r="M192" s="5">
        <f t="shared" si="26"/>
        <v>1</v>
      </c>
      <c r="N192" s="5">
        <f t="shared" si="25"/>
        <v>1</v>
      </c>
    </row>
    <row r="193" spans="1:14" ht="12.75">
      <c r="A193" s="2">
        <v>14.01</v>
      </c>
      <c r="B193" s="2">
        <v>100</v>
      </c>
      <c r="C193" s="2">
        <v>4</v>
      </c>
      <c r="D193" s="4" t="str">
        <f t="shared" si="18"/>
        <v>Alex Rumain</v>
      </c>
      <c r="E193" s="4" t="str">
        <f t="shared" si="19"/>
        <v>Stone Age</v>
      </c>
      <c r="F193" s="5">
        <f t="shared" si="20"/>
        <v>4</v>
      </c>
      <c r="G193" s="5">
        <f t="shared" si="21"/>
        <v>1</v>
      </c>
      <c r="H193" s="5">
        <f t="shared" si="22"/>
        <v>1</v>
      </c>
      <c r="I193" s="12">
        <v>1</v>
      </c>
      <c r="J193" s="5">
        <f t="shared" si="23"/>
        <v>1</v>
      </c>
      <c r="K193" s="5">
        <f t="shared" si="24"/>
        <v>1</v>
      </c>
      <c r="L193" s="12">
        <v>1</v>
      </c>
      <c r="M193" s="5">
        <f t="shared" si="26"/>
        <v>1</v>
      </c>
      <c r="N193" s="5">
        <f t="shared" si="25"/>
        <v>1</v>
      </c>
    </row>
    <row r="194" spans="1:14" ht="12.75">
      <c r="A194" s="2">
        <v>25.03</v>
      </c>
      <c r="B194" s="2">
        <v>100</v>
      </c>
      <c r="C194" s="2">
        <v>4</v>
      </c>
      <c r="D194" s="4" t="str">
        <f t="shared" si="18"/>
        <v>Alex Rumain</v>
      </c>
      <c r="E194" s="4" t="str">
        <f t="shared" si="19"/>
        <v>Tzolk'in: The Mayan Calendar</v>
      </c>
      <c r="F194" s="5">
        <f t="shared" si="20"/>
        <v>4</v>
      </c>
      <c r="G194" s="5">
        <f t="shared" si="21"/>
        <v>1</v>
      </c>
      <c r="H194" s="5">
        <f t="shared" si="22"/>
        <v>1</v>
      </c>
      <c r="I194" s="12">
        <v>1</v>
      </c>
      <c r="J194" s="5">
        <f t="shared" si="23"/>
        <v>1</v>
      </c>
      <c r="K194" s="5">
        <f t="shared" si="24"/>
        <v>1</v>
      </c>
      <c r="L194" s="12">
        <v>1</v>
      </c>
      <c r="M194" s="5">
        <f t="shared" si="26"/>
        <v>1</v>
      </c>
      <c r="N194" s="5">
        <f t="shared" si="25"/>
        <v>1</v>
      </c>
    </row>
    <row r="195" spans="1:14" ht="12.75">
      <c r="A195" s="2">
        <v>30.01</v>
      </c>
      <c r="B195" s="2">
        <v>100</v>
      </c>
      <c r="C195" s="2">
        <v>4</v>
      </c>
      <c r="D195" s="4" t="str">
        <f t="shared" si="18"/>
        <v>Alex Rumain</v>
      </c>
      <c r="E195" s="4" t="str">
        <f t="shared" si="19"/>
        <v>Settlers of Catan</v>
      </c>
      <c r="F195" s="5">
        <f t="shared" si="20"/>
        <v>4</v>
      </c>
      <c r="G195" s="5">
        <f t="shared" si="21"/>
        <v>2</v>
      </c>
      <c r="H195" s="5">
        <f t="shared" si="22"/>
        <v>1</v>
      </c>
      <c r="I195" s="12">
        <v>1</v>
      </c>
      <c r="J195" s="5">
        <f t="shared" si="23"/>
        <v>1</v>
      </c>
      <c r="K195" s="5">
        <f t="shared" si="24"/>
        <v>1</v>
      </c>
      <c r="L195" s="12">
        <v>1</v>
      </c>
      <c r="M195" s="5">
        <f t="shared" si="26"/>
        <v>1</v>
      </c>
      <c r="N195" s="5">
        <f t="shared" si="25"/>
        <v>1</v>
      </c>
    </row>
    <row r="196" spans="1:14" ht="12.75">
      <c r="A196" s="2">
        <v>7.02</v>
      </c>
      <c r="B196" s="2">
        <v>103</v>
      </c>
      <c r="C196" s="2">
        <v>1</v>
      </c>
      <c r="D196" s="4" t="str">
        <f t="shared" si="18"/>
        <v>Holly Saccenti</v>
      </c>
      <c r="E196" s="4" t="str">
        <f t="shared" si="19"/>
        <v>Ticket to Ride</v>
      </c>
      <c r="F196" s="5">
        <f t="shared" si="20"/>
        <v>4</v>
      </c>
      <c r="G196" s="5">
        <f t="shared" si="21"/>
        <v>1</v>
      </c>
      <c r="H196" s="5">
        <f t="shared" si="22"/>
        <v>10</v>
      </c>
      <c r="I196" s="12">
        <v>1</v>
      </c>
      <c r="J196" s="5">
        <f t="shared" si="23"/>
        <v>1</v>
      </c>
      <c r="K196" s="5">
        <f t="shared" si="24"/>
        <v>10</v>
      </c>
      <c r="L196" s="12">
        <v>1</v>
      </c>
      <c r="M196" s="5">
        <f t="shared" si="26"/>
        <v>1</v>
      </c>
      <c r="N196" s="5">
        <f t="shared" si="25"/>
        <v>10</v>
      </c>
    </row>
    <row r="197" spans="1:14" ht="12.75">
      <c r="A197" s="2">
        <v>3.02</v>
      </c>
      <c r="B197" s="2">
        <v>103</v>
      </c>
      <c r="C197" s="2">
        <v>2</v>
      </c>
      <c r="D197" s="4" t="str">
        <f t="shared" si="18"/>
        <v>Holly Saccenti</v>
      </c>
      <c r="E197" s="4" t="str">
        <f t="shared" si="19"/>
        <v>Thurn and Taxis</v>
      </c>
      <c r="F197" s="5">
        <f t="shared" si="20"/>
        <v>4</v>
      </c>
      <c r="G197" s="5">
        <f t="shared" si="21"/>
        <v>1</v>
      </c>
      <c r="H197" s="5">
        <f t="shared" si="22"/>
        <v>6</v>
      </c>
      <c r="I197" s="12">
        <v>1</v>
      </c>
      <c r="J197" s="5">
        <f t="shared" si="23"/>
        <v>1</v>
      </c>
      <c r="K197" s="5">
        <f t="shared" si="24"/>
        <v>6</v>
      </c>
      <c r="L197" s="12">
        <v>1</v>
      </c>
      <c r="M197" s="5">
        <f t="shared" si="26"/>
        <v>1</v>
      </c>
      <c r="N197" s="5">
        <f t="shared" si="25"/>
        <v>6</v>
      </c>
    </row>
    <row r="198" spans="1:14" ht="12.75">
      <c r="A198" s="2">
        <v>21.01</v>
      </c>
      <c r="B198" s="2">
        <v>103</v>
      </c>
      <c r="C198" s="2">
        <v>2</v>
      </c>
      <c r="D198" s="4" t="str">
        <f t="shared" si="18"/>
        <v>Holly Saccenti</v>
      </c>
      <c r="E198" s="4" t="str">
        <f t="shared" si="19"/>
        <v>Dominion</v>
      </c>
      <c r="F198" s="5">
        <f t="shared" si="20"/>
        <v>3</v>
      </c>
      <c r="G198" s="5">
        <f t="shared" si="21"/>
        <v>1</v>
      </c>
      <c r="H198" s="5">
        <f t="shared" si="22"/>
        <v>6</v>
      </c>
      <c r="I198" s="12">
        <v>1</v>
      </c>
      <c r="J198" s="5">
        <f t="shared" si="23"/>
        <v>1</v>
      </c>
      <c r="K198" s="5">
        <f t="shared" si="24"/>
        <v>6</v>
      </c>
      <c r="L198" s="12">
        <v>1</v>
      </c>
      <c r="M198" s="5">
        <f t="shared" si="26"/>
        <v>1</v>
      </c>
      <c r="N198" s="5">
        <f t="shared" si="25"/>
        <v>6</v>
      </c>
    </row>
    <row r="199" spans="1:14" ht="12.75">
      <c r="A199" s="2">
        <v>14.03</v>
      </c>
      <c r="B199" s="2">
        <v>103</v>
      </c>
      <c r="C199" s="2">
        <v>3</v>
      </c>
      <c r="D199" s="4" t="str">
        <f t="shared" si="18"/>
        <v>Holly Saccenti</v>
      </c>
      <c r="E199" s="4" t="str">
        <f t="shared" si="19"/>
        <v>Stone Age</v>
      </c>
      <c r="F199" s="5">
        <f t="shared" si="20"/>
        <v>4</v>
      </c>
      <c r="G199" s="5">
        <f t="shared" si="21"/>
        <v>1</v>
      </c>
      <c r="H199" s="5">
        <f t="shared" si="22"/>
        <v>2</v>
      </c>
      <c r="I199" s="12">
        <v>1</v>
      </c>
      <c r="J199" s="5">
        <f t="shared" si="23"/>
        <v>1</v>
      </c>
      <c r="K199" s="5">
        <f t="shared" si="24"/>
        <v>2</v>
      </c>
      <c r="L199" s="12">
        <v>1</v>
      </c>
      <c r="M199" s="5">
        <f t="shared" si="26"/>
        <v>1</v>
      </c>
      <c r="N199" s="5">
        <f t="shared" si="25"/>
        <v>2</v>
      </c>
    </row>
    <row r="200" spans="1:14" ht="12.75">
      <c r="A200" s="2">
        <v>27.03</v>
      </c>
      <c r="B200" s="2">
        <v>103</v>
      </c>
      <c r="C200" s="2">
        <v>2</v>
      </c>
      <c r="D200" s="4" t="str">
        <f t="shared" si="18"/>
        <v>Holly Saccenti</v>
      </c>
      <c r="E200" s="4" t="str">
        <f t="shared" si="19"/>
        <v>Lost Cities</v>
      </c>
      <c r="F200" s="5">
        <f t="shared" si="20"/>
        <v>2</v>
      </c>
      <c r="G200" s="5">
        <f t="shared" si="21"/>
        <v>1</v>
      </c>
      <c r="H200" s="5">
        <f t="shared" si="22"/>
        <v>1</v>
      </c>
      <c r="I200" s="12">
        <v>1</v>
      </c>
      <c r="J200" s="5">
        <f t="shared" si="23"/>
        <v>1</v>
      </c>
      <c r="K200" s="5">
        <f t="shared" si="24"/>
        <v>1</v>
      </c>
      <c r="L200" s="12">
        <v>1</v>
      </c>
      <c r="M200" s="5">
        <f t="shared" si="26"/>
        <v>1</v>
      </c>
      <c r="N200" s="5">
        <f t="shared" si="25"/>
        <v>1</v>
      </c>
    </row>
    <row r="201" spans="1:14" ht="12.75">
      <c r="A201" s="2">
        <v>32.02</v>
      </c>
      <c r="B201" s="2">
        <v>103</v>
      </c>
      <c r="C201" s="2">
        <v>1</v>
      </c>
      <c r="D201" s="4" t="str">
        <f aca="true" t="shared" si="27" ref="D201:D264">VLOOKUP(B201,players,2,0)</f>
        <v>Holly Saccenti</v>
      </c>
      <c r="E201" s="4" t="str">
        <f aca="true" t="shared" si="28" ref="E201:E264">VLOOKUP($A201,played,4,0)</f>
        <v>Splendor</v>
      </c>
      <c r="F201" s="5">
        <f aca="true" t="shared" si="29" ref="F201:F264">VLOOKUP($A201,played,2,0)</f>
        <v>4</v>
      </c>
      <c r="G201" s="5">
        <f aca="true" t="shared" si="30" ref="G201:G264">VLOOKUP($A201,played,5,0)</f>
        <v>2</v>
      </c>
      <c r="H201" s="5">
        <f aca="true" t="shared" si="31" ref="H201:H264">VLOOKUP(VLOOKUP($A201,played,3,0),points,2+C201,0)</f>
        <v>10</v>
      </c>
      <c r="I201" s="12">
        <v>1</v>
      </c>
      <c r="J201" s="5">
        <f aca="true" t="shared" si="32" ref="J201:J264">IF(G200="Day",1,IF((B201+INT(A201)/100)=(B200+INT(A200)/100),0,1))</f>
        <v>1</v>
      </c>
      <c r="K201" s="5">
        <f aca="true" t="shared" si="33" ref="K201:K264">H201*I201</f>
        <v>10</v>
      </c>
      <c r="L201" s="12">
        <v>1</v>
      </c>
      <c r="M201" s="5">
        <f t="shared" si="26"/>
        <v>1</v>
      </c>
      <c r="N201" s="5">
        <f aca="true" t="shared" si="34" ref="N201:N264">K201*L201</f>
        <v>10</v>
      </c>
    </row>
    <row r="202" spans="1:14" ht="12.75">
      <c r="A202" s="2">
        <v>34.03</v>
      </c>
      <c r="B202" s="2">
        <v>103</v>
      </c>
      <c r="C202" s="2">
        <v>3</v>
      </c>
      <c r="D202" s="4" t="str">
        <f t="shared" si="27"/>
        <v>Holly Saccenti</v>
      </c>
      <c r="E202" s="4" t="str">
        <f t="shared" si="28"/>
        <v>7 Wonders</v>
      </c>
      <c r="F202" s="5">
        <f t="shared" si="29"/>
        <v>6</v>
      </c>
      <c r="G202" s="5">
        <f t="shared" si="30"/>
        <v>2</v>
      </c>
      <c r="H202" s="5">
        <f t="shared" si="31"/>
        <v>4</v>
      </c>
      <c r="I202" s="12">
        <v>1</v>
      </c>
      <c r="J202" s="5">
        <f t="shared" si="32"/>
        <v>1</v>
      </c>
      <c r="K202" s="5">
        <f t="shared" si="33"/>
        <v>4</v>
      </c>
      <c r="L202" s="12">
        <v>1</v>
      </c>
      <c r="M202" s="5">
        <f aca="true" t="shared" si="35" ref="M202:M265">IF(G197="Day",1,IF((B202+G202/10)=(B197+G197/10),0,1))</f>
        <v>1</v>
      </c>
      <c r="N202" s="5">
        <f t="shared" si="34"/>
        <v>4</v>
      </c>
    </row>
    <row r="203" spans="1:14" ht="12.75">
      <c r="A203" s="2">
        <v>30.01</v>
      </c>
      <c r="B203" s="2">
        <v>103</v>
      </c>
      <c r="C203" s="2">
        <v>3</v>
      </c>
      <c r="D203" s="4" t="str">
        <f t="shared" si="27"/>
        <v>Holly Saccenti</v>
      </c>
      <c r="E203" s="4" t="str">
        <f t="shared" si="28"/>
        <v>Settlers of Catan</v>
      </c>
      <c r="F203" s="5">
        <f t="shared" si="29"/>
        <v>4</v>
      </c>
      <c r="G203" s="5">
        <f t="shared" si="30"/>
        <v>2</v>
      </c>
      <c r="H203" s="5">
        <f t="shared" si="31"/>
        <v>2</v>
      </c>
      <c r="I203" s="12">
        <v>1</v>
      </c>
      <c r="J203" s="5">
        <f t="shared" si="32"/>
        <v>1</v>
      </c>
      <c r="K203" s="5">
        <f t="shared" si="33"/>
        <v>2</v>
      </c>
      <c r="L203" s="12">
        <v>1</v>
      </c>
      <c r="M203" s="5">
        <f t="shared" si="35"/>
        <v>1</v>
      </c>
      <c r="N203" s="5">
        <f t="shared" si="34"/>
        <v>2</v>
      </c>
    </row>
    <row r="204" spans="1:14" ht="12.75">
      <c r="A204" s="2">
        <v>14.01</v>
      </c>
      <c r="B204" s="2">
        <v>104</v>
      </c>
      <c r="C204" s="2">
        <v>1</v>
      </c>
      <c r="D204" s="4" t="str">
        <f t="shared" si="27"/>
        <v>Antony Saccenti</v>
      </c>
      <c r="E204" s="4" t="str">
        <f t="shared" si="28"/>
        <v>Stone Age</v>
      </c>
      <c r="F204" s="5">
        <f t="shared" si="29"/>
        <v>4</v>
      </c>
      <c r="G204" s="5">
        <f t="shared" si="30"/>
        <v>1</v>
      </c>
      <c r="H204" s="5">
        <f t="shared" si="31"/>
        <v>10</v>
      </c>
      <c r="I204" s="12">
        <v>1</v>
      </c>
      <c r="J204" s="5">
        <f t="shared" si="32"/>
        <v>1</v>
      </c>
      <c r="K204" s="5">
        <f t="shared" si="33"/>
        <v>10</v>
      </c>
      <c r="L204" s="12">
        <v>1</v>
      </c>
      <c r="M204" s="5">
        <f t="shared" si="35"/>
        <v>1</v>
      </c>
      <c r="N204" s="5">
        <f t="shared" si="34"/>
        <v>10</v>
      </c>
    </row>
    <row r="205" spans="1:14" ht="12.75">
      <c r="A205" s="2">
        <v>19.03</v>
      </c>
      <c r="B205" s="2">
        <v>104</v>
      </c>
      <c r="C205" s="2">
        <v>1</v>
      </c>
      <c r="D205" s="4" t="str">
        <f t="shared" si="27"/>
        <v>Antony Saccenti</v>
      </c>
      <c r="E205" s="4" t="str">
        <f t="shared" si="28"/>
        <v>Russian Railroads</v>
      </c>
      <c r="F205" s="5">
        <f t="shared" si="29"/>
        <v>4</v>
      </c>
      <c r="G205" s="5">
        <f t="shared" si="30"/>
        <v>1</v>
      </c>
      <c r="H205" s="5">
        <f t="shared" si="31"/>
        <v>10</v>
      </c>
      <c r="I205" s="12">
        <v>1</v>
      </c>
      <c r="J205" s="5">
        <f t="shared" si="32"/>
        <v>1</v>
      </c>
      <c r="K205" s="5">
        <f t="shared" si="33"/>
        <v>10</v>
      </c>
      <c r="L205" s="12">
        <v>1</v>
      </c>
      <c r="M205" s="5">
        <f t="shared" si="35"/>
        <v>1</v>
      </c>
      <c r="N205" s="5">
        <f t="shared" si="34"/>
        <v>10</v>
      </c>
    </row>
    <row r="206" spans="1:14" ht="12.75">
      <c r="A206" s="2">
        <v>3.06</v>
      </c>
      <c r="B206" s="2">
        <v>104</v>
      </c>
      <c r="C206" s="2">
        <v>2</v>
      </c>
      <c r="D206" s="4" t="str">
        <f t="shared" si="27"/>
        <v>Antony Saccenti</v>
      </c>
      <c r="E206" s="4" t="str">
        <f t="shared" si="28"/>
        <v>Thurn and Taxis</v>
      </c>
      <c r="F206" s="5">
        <f t="shared" si="29"/>
        <v>4</v>
      </c>
      <c r="G206" s="5">
        <f t="shared" si="30"/>
        <v>1</v>
      </c>
      <c r="H206" s="5">
        <f t="shared" si="31"/>
        <v>6</v>
      </c>
      <c r="I206" s="12">
        <v>1</v>
      </c>
      <c r="J206" s="5">
        <f t="shared" si="32"/>
        <v>1</v>
      </c>
      <c r="K206" s="5">
        <f t="shared" si="33"/>
        <v>6</v>
      </c>
      <c r="L206" s="12">
        <v>1</v>
      </c>
      <c r="M206" s="5">
        <f t="shared" si="35"/>
        <v>1</v>
      </c>
      <c r="N206" s="5">
        <f t="shared" si="34"/>
        <v>6</v>
      </c>
    </row>
    <row r="207" spans="1:14" ht="12.75">
      <c r="A207" s="2">
        <v>7.04</v>
      </c>
      <c r="B207" s="2">
        <v>104</v>
      </c>
      <c r="C207" s="2">
        <v>2</v>
      </c>
      <c r="D207" s="4" t="str">
        <f t="shared" si="27"/>
        <v>Antony Saccenti</v>
      </c>
      <c r="E207" s="4" t="str">
        <f t="shared" si="28"/>
        <v>Ticket to Ride</v>
      </c>
      <c r="F207" s="5">
        <f t="shared" si="29"/>
        <v>4</v>
      </c>
      <c r="G207" s="5">
        <f t="shared" si="30"/>
        <v>1</v>
      </c>
      <c r="H207" s="5">
        <f t="shared" si="31"/>
        <v>6</v>
      </c>
      <c r="I207" s="12">
        <v>1</v>
      </c>
      <c r="J207" s="5">
        <f t="shared" si="32"/>
        <v>1</v>
      </c>
      <c r="K207" s="5">
        <f t="shared" si="33"/>
        <v>6</v>
      </c>
      <c r="L207" s="12">
        <v>1</v>
      </c>
      <c r="M207" s="5">
        <f t="shared" si="35"/>
        <v>1</v>
      </c>
      <c r="N207" s="5">
        <f t="shared" si="34"/>
        <v>6</v>
      </c>
    </row>
    <row r="208" spans="1:14" ht="12.75">
      <c r="A208" s="2">
        <v>21.02</v>
      </c>
      <c r="B208" s="2">
        <v>104</v>
      </c>
      <c r="C208" s="2">
        <v>2</v>
      </c>
      <c r="D208" s="4" t="str">
        <f t="shared" si="27"/>
        <v>Antony Saccenti</v>
      </c>
      <c r="E208" s="4" t="str">
        <f t="shared" si="28"/>
        <v>Dominion</v>
      </c>
      <c r="F208" s="5">
        <f t="shared" si="29"/>
        <v>3</v>
      </c>
      <c r="G208" s="5">
        <f t="shared" si="30"/>
        <v>1</v>
      </c>
      <c r="H208" s="5">
        <f t="shared" si="31"/>
        <v>6</v>
      </c>
      <c r="I208" s="12">
        <v>1</v>
      </c>
      <c r="J208" s="5">
        <f t="shared" si="32"/>
        <v>1</v>
      </c>
      <c r="K208" s="5">
        <f t="shared" si="33"/>
        <v>6</v>
      </c>
      <c r="L208" s="12">
        <v>1</v>
      </c>
      <c r="M208" s="5">
        <f t="shared" si="35"/>
        <v>1</v>
      </c>
      <c r="N208" s="5">
        <f t="shared" si="34"/>
        <v>6</v>
      </c>
    </row>
    <row r="209" spans="1:14" ht="12.75">
      <c r="A209" s="2">
        <v>28.01</v>
      </c>
      <c r="B209" s="2">
        <v>104</v>
      </c>
      <c r="C209" s="2">
        <v>1</v>
      </c>
      <c r="D209" s="4" t="str">
        <f t="shared" si="27"/>
        <v>Antony Saccenti</v>
      </c>
      <c r="E209" s="4" t="str">
        <f t="shared" si="28"/>
        <v>Egizia</v>
      </c>
      <c r="F209" s="5">
        <f t="shared" si="29"/>
        <v>4</v>
      </c>
      <c r="G209" s="5">
        <f t="shared" si="30"/>
        <v>2</v>
      </c>
      <c r="H209" s="5">
        <f t="shared" si="31"/>
        <v>10</v>
      </c>
      <c r="I209" s="12">
        <v>1</v>
      </c>
      <c r="J209" s="5">
        <f t="shared" si="32"/>
        <v>1</v>
      </c>
      <c r="K209" s="5">
        <f t="shared" si="33"/>
        <v>10</v>
      </c>
      <c r="L209" s="12">
        <v>1</v>
      </c>
      <c r="M209" s="5">
        <f t="shared" si="35"/>
        <v>1</v>
      </c>
      <c r="N209" s="5">
        <f t="shared" si="34"/>
        <v>10</v>
      </c>
    </row>
    <row r="210" spans="1:14" ht="12.75">
      <c r="A210" s="2">
        <v>31.01</v>
      </c>
      <c r="B210" s="2">
        <v>104</v>
      </c>
      <c r="C210" s="2">
        <v>1</v>
      </c>
      <c r="D210" s="4" t="str">
        <f t="shared" si="27"/>
        <v>Antony Saccenti</v>
      </c>
      <c r="E210" s="4" t="str">
        <f t="shared" si="28"/>
        <v>Race for the Galaxy</v>
      </c>
      <c r="F210" s="5">
        <f t="shared" si="29"/>
        <v>4</v>
      </c>
      <c r="G210" s="5">
        <f t="shared" si="30"/>
        <v>2</v>
      </c>
      <c r="H210" s="5">
        <f t="shared" si="31"/>
        <v>10</v>
      </c>
      <c r="I210" s="12">
        <v>1</v>
      </c>
      <c r="J210" s="5">
        <f t="shared" si="32"/>
        <v>1</v>
      </c>
      <c r="K210" s="5">
        <f t="shared" si="33"/>
        <v>10</v>
      </c>
      <c r="L210" s="12">
        <v>1</v>
      </c>
      <c r="M210" s="5">
        <f t="shared" si="35"/>
        <v>1</v>
      </c>
      <c r="N210" s="5">
        <f t="shared" si="34"/>
        <v>10</v>
      </c>
    </row>
    <row r="211" spans="1:14" ht="12.75">
      <c r="A211" s="2">
        <v>36.01</v>
      </c>
      <c r="B211" s="2">
        <v>104</v>
      </c>
      <c r="C211" s="2">
        <v>4</v>
      </c>
      <c r="D211" s="4" t="str">
        <f t="shared" si="27"/>
        <v>Antony Saccenti</v>
      </c>
      <c r="E211" s="4" t="str">
        <f t="shared" si="28"/>
        <v>Carcassonne</v>
      </c>
      <c r="F211" s="5">
        <f t="shared" si="29"/>
        <v>4</v>
      </c>
      <c r="G211" s="5">
        <f t="shared" si="30"/>
        <v>2</v>
      </c>
      <c r="H211" s="5">
        <f t="shared" si="31"/>
        <v>1</v>
      </c>
      <c r="I211" s="12">
        <v>1</v>
      </c>
      <c r="J211" s="5">
        <f t="shared" si="32"/>
        <v>1</v>
      </c>
      <c r="K211" s="5">
        <f t="shared" si="33"/>
        <v>1</v>
      </c>
      <c r="L211" s="12">
        <v>1</v>
      </c>
      <c r="M211" s="5">
        <f t="shared" si="35"/>
        <v>1</v>
      </c>
      <c r="N211" s="5">
        <f t="shared" si="34"/>
        <v>1</v>
      </c>
    </row>
    <row r="212" spans="1:14" ht="12.75">
      <c r="A212" s="2">
        <v>3.05</v>
      </c>
      <c r="B212" s="2">
        <v>105</v>
      </c>
      <c r="C212" s="2">
        <v>1</v>
      </c>
      <c r="D212" s="4" t="str">
        <f t="shared" si="27"/>
        <v>Donte Saccenti</v>
      </c>
      <c r="E212" s="4" t="str">
        <f t="shared" si="28"/>
        <v>Thurn and Taxis</v>
      </c>
      <c r="F212" s="5">
        <f t="shared" si="29"/>
        <v>3</v>
      </c>
      <c r="G212" s="5">
        <f t="shared" si="30"/>
        <v>1</v>
      </c>
      <c r="H212" s="5">
        <f t="shared" si="31"/>
        <v>10</v>
      </c>
      <c r="I212" s="12">
        <v>1</v>
      </c>
      <c r="J212" s="5">
        <f t="shared" si="32"/>
        <v>1</v>
      </c>
      <c r="K212" s="5">
        <f t="shared" si="33"/>
        <v>10</v>
      </c>
      <c r="L212" s="12">
        <v>1</v>
      </c>
      <c r="M212" s="5">
        <f t="shared" si="35"/>
        <v>1</v>
      </c>
      <c r="N212" s="5">
        <f t="shared" si="34"/>
        <v>10</v>
      </c>
    </row>
    <row r="213" spans="1:14" ht="12.75">
      <c r="A213" s="2">
        <v>14.02</v>
      </c>
      <c r="B213" s="2">
        <v>105</v>
      </c>
      <c r="C213" s="2">
        <v>1</v>
      </c>
      <c r="D213" s="4" t="str">
        <f t="shared" si="27"/>
        <v>Donte Saccenti</v>
      </c>
      <c r="E213" s="4" t="str">
        <f t="shared" si="28"/>
        <v>Stone Age</v>
      </c>
      <c r="F213" s="5">
        <f t="shared" si="29"/>
        <v>4</v>
      </c>
      <c r="G213" s="5">
        <f t="shared" si="30"/>
        <v>1</v>
      </c>
      <c r="H213" s="5">
        <f t="shared" si="31"/>
        <v>10</v>
      </c>
      <c r="I213" s="12">
        <v>1</v>
      </c>
      <c r="J213" s="5">
        <f t="shared" si="32"/>
        <v>1</v>
      </c>
      <c r="K213" s="5">
        <f t="shared" si="33"/>
        <v>10</v>
      </c>
      <c r="L213" s="12">
        <v>1</v>
      </c>
      <c r="M213" s="5">
        <f t="shared" si="35"/>
        <v>1</v>
      </c>
      <c r="N213" s="5">
        <f t="shared" si="34"/>
        <v>10</v>
      </c>
    </row>
    <row r="214" spans="1:14" ht="12.75">
      <c r="A214" s="2">
        <v>19.04</v>
      </c>
      <c r="B214" s="2">
        <v>105</v>
      </c>
      <c r="C214" s="2">
        <v>1</v>
      </c>
      <c r="D214" s="4" t="str">
        <f t="shared" si="27"/>
        <v>Donte Saccenti</v>
      </c>
      <c r="E214" s="4" t="str">
        <f t="shared" si="28"/>
        <v>Russian Railroads</v>
      </c>
      <c r="F214" s="5">
        <f t="shared" si="29"/>
        <v>3</v>
      </c>
      <c r="G214" s="5">
        <f t="shared" si="30"/>
        <v>1</v>
      </c>
      <c r="H214" s="5">
        <f t="shared" si="31"/>
        <v>10</v>
      </c>
      <c r="I214" s="12">
        <v>1</v>
      </c>
      <c r="J214" s="5">
        <f t="shared" si="32"/>
        <v>1</v>
      </c>
      <c r="K214" s="5">
        <f t="shared" si="33"/>
        <v>10</v>
      </c>
      <c r="L214" s="12">
        <v>1</v>
      </c>
      <c r="M214" s="5">
        <f t="shared" si="35"/>
        <v>1</v>
      </c>
      <c r="N214" s="5">
        <f t="shared" si="34"/>
        <v>10</v>
      </c>
    </row>
    <row r="215" spans="1:14" ht="12.75">
      <c r="A215" s="2">
        <v>27.05</v>
      </c>
      <c r="B215" s="2">
        <v>105</v>
      </c>
      <c r="C215" s="2">
        <v>1</v>
      </c>
      <c r="D215" s="4" t="str">
        <f t="shared" si="27"/>
        <v>Donte Saccenti</v>
      </c>
      <c r="E215" s="4" t="str">
        <f t="shared" si="28"/>
        <v>Lost Cities</v>
      </c>
      <c r="F215" s="5">
        <f t="shared" si="29"/>
        <v>2</v>
      </c>
      <c r="G215" s="5">
        <f t="shared" si="30"/>
        <v>1</v>
      </c>
      <c r="H215" s="5">
        <f t="shared" si="31"/>
        <v>6</v>
      </c>
      <c r="I215" s="12">
        <v>1</v>
      </c>
      <c r="J215" s="5">
        <f t="shared" si="32"/>
        <v>1</v>
      </c>
      <c r="K215" s="5">
        <f t="shared" si="33"/>
        <v>6</v>
      </c>
      <c r="L215" s="12">
        <v>1</v>
      </c>
      <c r="M215" s="5">
        <f t="shared" si="35"/>
        <v>1</v>
      </c>
      <c r="N215" s="5">
        <f t="shared" si="34"/>
        <v>6</v>
      </c>
    </row>
    <row r="216" spans="1:14" ht="12.75">
      <c r="A216" s="2">
        <v>7.02</v>
      </c>
      <c r="B216" s="2">
        <v>105</v>
      </c>
      <c r="C216" s="2">
        <v>3</v>
      </c>
      <c r="D216" s="4" t="str">
        <f t="shared" si="27"/>
        <v>Donte Saccenti</v>
      </c>
      <c r="E216" s="4" t="str">
        <f t="shared" si="28"/>
        <v>Ticket to Ride</v>
      </c>
      <c r="F216" s="5">
        <f t="shared" si="29"/>
        <v>4</v>
      </c>
      <c r="G216" s="5">
        <f t="shared" si="30"/>
        <v>1</v>
      </c>
      <c r="H216" s="5">
        <f t="shared" si="31"/>
        <v>2</v>
      </c>
      <c r="I216" s="12">
        <v>1</v>
      </c>
      <c r="J216" s="5">
        <f t="shared" si="32"/>
        <v>1</v>
      </c>
      <c r="K216" s="5">
        <f t="shared" si="33"/>
        <v>2</v>
      </c>
      <c r="L216" s="12">
        <v>1</v>
      </c>
      <c r="M216" s="5">
        <f t="shared" si="35"/>
        <v>1</v>
      </c>
      <c r="N216" s="5">
        <f t="shared" si="34"/>
        <v>2</v>
      </c>
    </row>
    <row r="217" spans="1:14" ht="12.75">
      <c r="A217" s="2">
        <v>25.01</v>
      </c>
      <c r="B217" s="2">
        <v>105</v>
      </c>
      <c r="C217" s="2">
        <v>3</v>
      </c>
      <c r="D217" s="4" t="str">
        <f t="shared" si="27"/>
        <v>Donte Saccenti</v>
      </c>
      <c r="E217" s="4" t="str">
        <f t="shared" si="28"/>
        <v>Tzolk'in: The Mayan Calendar</v>
      </c>
      <c r="F217" s="5">
        <f t="shared" si="29"/>
        <v>4</v>
      </c>
      <c r="G217" s="5">
        <f t="shared" si="30"/>
        <v>1</v>
      </c>
      <c r="H217" s="5">
        <f t="shared" si="31"/>
        <v>2</v>
      </c>
      <c r="I217" s="12">
        <v>1</v>
      </c>
      <c r="J217" s="5">
        <f t="shared" si="32"/>
        <v>1</v>
      </c>
      <c r="K217" s="5">
        <f t="shared" si="33"/>
        <v>2</v>
      </c>
      <c r="L217" s="12">
        <v>0</v>
      </c>
      <c r="M217" s="5">
        <f t="shared" si="35"/>
        <v>0</v>
      </c>
      <c r="N217" s="5">
        <f t="shared" si="34"/>
        <v>0</v>
      </c>
    </row>
    <row r="218" spans="1:14" ht="12.75">
      <c r="A218" s="2">
        <v>36.01</v>
      </c>
      <c r="B218" s="2">
        <v>105</v>
      </c>
      <c r="C218" s="2">
        <v>1</v>
      </c>
      <c r="D218" s="4" t="str">
        <f t="shared" si="27"/>
        <v>Donte Saccenti</v>
      </c>
      <c r="E218" s="4" t="str">
        <f t="shared" si="28"/>
        <v>Carcassonne</v>
      </c>
      <c r="F218" s="5">
        <f t="shared" si="29"/>
        <v>4</v>
      </c>
      <c r="G218" s="5">
        <f t="shared" si="30"/>
        <v>2</v>
      </c>
      <c r="H218" s="5">
        <f t="shared" si="31"/>
        <v>10</v>
      </c>
      <c r="I218" s="12">
        <v>1</v>
      </c>
      <c r="J218" s="5">
        <f t="shared" si="32"/>
        <v>1</v>
      </c>
      <c r="K218" s="5">
        <f t="shared" si="33"/>
        <v>10</v>
      </c>
      <c r="L218" s="12">
        <v>1</v>
      </c>
      <c r="M218" s="5">
        <f t="shared" si="35"/>
        <v>1</v>
      </c>
      <c r="N218" s="5">
        <f t="shared" si="34"/>
        <v>10</v>
      </c>
    </row>
    <row r="219" spans="1:14" ht="12.75">
      <c r="A219" s="2">
        <v>30.01</v>
      </c>
      <c r="B219" s="2">
        <v>105</v>
      </c>
      <c r="C219" s="2">
        <v>2</v>
      </c>
      <c r="D219" s="4" t="str">
        <f t="shared" si="27"/>
        <v>Donte Saccenti</v>
      </c>
      <c r="E219" s="4" t="str">
        <f t="shared" si="28"/>
        <v>Settlers of Catan</v>
      </c>
      <c r="F219" s="5">
        <f t="shared" si="29"/>
        <v>4</v>
      </c>
      <c r="G219" s="5">
        <f t="shared" si="30"/>
        <v>2</v>
      </c>
      <c r="H219" s="5">
        <f t="shared" si="31"/>
        <v>6</v>
      </c>
      <c r="I219" s="12">
        <v>1</v>
      </c>
      <c r="J219" s="5">
        <f t="shared" si="32"/>
        <v>1</v>
      </c>
      <c r="K219" s="5">
        <f t="shared" si="33"/>
        <v>6</v>
      </c>
      <c r="L219" s="12">
        <v>1</v>
      </c>
      <c r="M219" s="5">
        <f t="shared" si="35"/>
        <v>1</v>
      </c>
      <c r="N219" s="5">
        <f t="shared" si="34"/>
        <v>6</v>
      </c>
    </row>
    <row r="220" spans="1:14" ht="12.75">
      <c r="A220" s="2">
        <v>31.01</v>
      </c>
      <c r="B220" s="2">
        <v>105</v>
      </c>
      <c r="C220" s="2">
        <v>3</v>
      </c>
      <c r="D220" s="4" t="str">
        <f t="shared" si="27"/>
        <v>Donte Saccenti</v>
      </c>
      <c r="E220" s="4" t="str">
        <f t="shared" si="28"/>
        <v>Race for the Galaxy</v>
      </c>
      <c r="F220" s="5">
        <f t="shared" si="29"/>
        <v>4</v>
      </c>
      <c r="G220" s="5">
        <f t="shared" si="30"/>
        <v>2</v>
      </c>
      <c r="H220" s="5">
        <f t="shared" si="31"/>
        <v>2</v>
      </c>
      <c r="I220" s="12">
        <v>1</v>
      </c>
      <c r="J220" s="5">
        <f t="shared" si="32"/>
        <v>1</v>
      </c>
      <c r="K220" s="5">
        <f t="shared" si="33"/>
        <v>2</v>
      </c>
      <c r="L220" s="12">
        <v>1</v>
      </c>
      <c r="M220" s="5">
        <f t="shared" si="35"/>
        <v>1</v>
      </c>
      <c r="N220" s="5">
        <f t="shared" si="34"/>
        <v>2</v>
      </c>
    </row>
    <row r="221" spans="1:14" ht="12.75">
      <c r="A221" s="2">
        <v>14.02</v>
      </c>
      <c r="B221" s="2">
        <v>108</v>
      </c>
      <c r="C221" s="2">
        <v>2</v>
      </c>
      <c r="D221" s="4" t="str">
        <f t="shared" si="27"/>
        <v>Josh Drye</v>
      </c>
      <c r="E221" s="4" t="str">
        <f t="shared" si="28"/>
        <v>Stone Age</v>
      </c>
      <c r="F221" s="5">
        <f t="shared" si="29"/>
        <v>4</v>
      </c>
      <c r="G221" s="5">
        <f t="shared" si="30"/>
        <v>1</v>
      </c>
      <c r="H221" s="5">
        <f t="shared" si="31"/>
        <v>6</v>
      </c>
      <c r="I221" s="12">
        <v>1</v>
      </c>
      <c r="J221" s="5">
        <f t="shared" si="32"/>
        <v>1</v>
      </c>
      <c r="K221" s="5">
        <f t="shared" si="33"/>
        <v>6</v>
      </c>
      <c r="L221" s="12">
        <v>1</v>
      </c>
      <c r="M221" s="5">
        <f t="shared" si="35"/>
        <v>1</v>
      </c>
      <c r="N221" s="5">
        <f t="shared" si="34"/>
        <v>6</v>
      </c>
    </row>
    <row r="222" spans="1:14" ht="12.75">
      <c r="A222" s="2">
        <v>22.02</v>
      </c>
      <c r="B222" s="2">
        <v>108</v>
      </c>
      <c r="C222" s="2">
        <v>4</v>
      </c>
      <c r="D222" s="4" t="str">
        <f t="shared" si="27"/>
        <v>Josh Drye</v>
      </c>
      <c r="E222" s="4" t="str">
        <f t="shared" si="28"/>
        <v>Power Grid</v>
      </c>
      <c r="F222" s="5">
        <f t="shared" si="29"/>
        <v>5</v>
      </c>
      <c r="G222" s="5">
        <f t="shared" si="30"/>
        <v>1</v>
      </c>
      <c r="H222" s="5">
        <f t="shared" si="31"/>
        <v>2</v>
      </c>
      <c r="I222" s="12">
        <v>1</v>
      </c>
      <c r="J222" s="5">
        <f t="shared" si="32"/>
        <v>1</v>
      </c>
      <c r="K222" s="5">
        <f t="shared" si="33"/>
        <v>2</v>
      </c>
      <c r="L222" s="12">
        <v>1</v>
      </c>
      <c r="M222" s="5">
        <f t="shared" si="35"/>
        <v>1</v>
      </c>
      <c r="N222" s="5">
        <f t="shared" si="34"/>
        <v>2</v>
      </c>
    </row>
    <row r="223" spans="1:14" ht="12.75">
      <c r="A223" s="2">
        <v>3.04</v>
      </c>
      <c r="B223" s="2">
        <v>108</v>
      </c>
      <c r="C223" s="2">
        <v>3</v>
      </c>
      <c r="D223" s="4" t="str">
        <f t="shared" si="27"/>
        <v>Josh Drye</v>
      </c>
      <c r="E223" s="4" t="str">
        <f t="shared" si="28"/>
        <v>Thurn and Taxis</v>
      </c>
      <c r="F223" s="5">
        <f t="shared" si="29"/>
        <v>3</v>
      </c>
      <c r="G223" s="5">
        <f t="shared" si="30"/>
        <v>1</v>
      </c>
      <c r="H223" s="5">
        <f t="shared" si="31"/>
        <v>1</v>
      </c>
      <c r="I223" s="12">
        <v>1</v>
      </c>
      <c r="J223" s="5">
        <f t="shared" si="32"/>
        <v>1</v>
      </c>
      <c r="K223" s="5">
        <f t="shared" si="33"/>
        <v>1</v>
      </c>
      <c r="L223" s="12">
        <v>1</v>
      </c>
      <c r="M223" s="5">
        <f t="shared" si="35"/>
        <v>1</v>
      </c>
      <c r="N223" s="5">
        <f t="shared" si="34"/>
        <v>1</v>
      </c>
    </row>
    <row r="224" spans="1:14" ht="12.75">
      <c r="A224" s="2">
        <v>7.03</v>
      </c>
      <c r="B224" s="2">
        <v>108</v>
      </c>
      <c r="C224" s="2">
        <v>4</v>
      </c>
      <c r="D224" s="4" t="str">
        <f t="shared" si="27"/>
        <v>Josh Drye</v>
      </c>
      <c r="E224" s="4" t="str">
        <f t="shared" si="28"/>
        <v>Ticket to Ride</v>
      </c>
      <c r="F224" s="5">
        <f t="shared" si="29"/>
        <v>4</v>
      </c>
      <c r="G224" s="5">
        <f t="shared" si="30"/>
        <v>1</v>
      </c>
      <c r="H224" s="5">
        <f t="shared" si="31"/>
        <v>1</v>
      </c>
      <c r="I224" s="12">
        <v>1</v>
      </c>
      <c r="J224" s="5">
        <f t="shared" si="32"/>
        <v>1</v>
      </c>
      <c r="K224" s="5">
        <f t="shared" si="33"/>
        <v>1</v>
      </c>
      <c r="L224" s="12">
        <v>1</v>
      </c>
      <c r="M224" s="5">
        <f t="shared" si="35"/>
        <v>1</v>
      </c>
      <c r="N224" s="5">
        <f t="shared" si="34"/>
        <v>1</v>
      </c>
    </row>
    <row r="225" spans="1:14" ht="12.75">
      <c r="A225" s="2">
        <v>16.01</v>
      </c>
      <c r="B225" s="2">
        <v>108</v>
      </c>
      <c r="C225" s="2">
        <v>4</v>
      </c>
      <c r="D225" s="4" t="str">
        <f t="shared" si="27"/>
        <v>Josh Drye</v>
      </c>
      <c r="E225" s="4" t="str">
        <f t="shared" si="28"/>
        <v>Castles of Burgundy</v>
      </c>
      <c r="F225" s="5">
        <f t="shared" si="29"/>
        <v>4</v>
      </c>
      <c r="G225" s="5">
        <f t="shared" si="30"/>
        <v>1</v>
      </c>
      <c r="H225" s="5">
        <f t="shared" si="31"/>
        <v>1</v>
      </c>
      <c r="I225" s="12">
        <v>1</v>
      </c>
      <c r="J225" s="5">
        <f t="shared" si="32"/>
        <v>1</v>
      </c>
      <c r="K225" s="5">
        <f t="shared" si="33"/>
        <v>1</v>
      </c>
      <c r="L225" s="12">
        <v>1</v>
      </c>
      <c r="M225" s="5">
        <f t="shared" si="35"/>
        <v>1</v>
      </c>
      <c r="N225" s="5">
        <f t="shared" si="34"/>
        <v>1</v>
      </c>
    </row>
    <row r="226" spans="1:14" ht="12.75">
      <c r="A226" s="2">
        <v>31.02</v>
      </c>
      <c r="B226" s="2">
        <v>108</v>
      </c>
      <c r="C226" s="2">
        <v>2</v>
      </c>
      <c r="D226" s="4" t="str">
        <f t="shared" si="27"/>
        <v>Josh Drye</v>
      </c>
      <c r="E226" s="4" t="str">
        <f t="shared" si="28"/>
        <v>Race for the Galaxy</v>
      </c>
      <c r="F226" s="5">
        <f t="shared" si="29"/>
        <v>3</v>
      </c>
      <c r="G226" s="5">
        <f t="shared" si="30"/>
        <v>2</v>
      </c>
      <c r="H226" s="5">
        <f t="shared" si="31"/>
        <v>6</v>
      </c>
      <c r="I226" s="12">
        <v>1</v>
      </c>
      <c r="J226" s="5">
        <f t="shared" si="32"/>
        <v>1</v>
      </c>
      <c r="K226" s="5">
        <f t="shared" si="33"/>
        <v>6</v>
      </c>
      <c r="L226" s="12">
        <v>1</v>
      </c>
      <c r="M226" s="5">
        <f t="shared" si="35"/>
        <v>1</v>
      </c>
      <c r="N226" s="5">
        <f t="shared" si="34"/>
        <v>6</v>
      </c>
    </row>
    <row r="227" spans="1:14" ht="12.75">
      <c r="A227" s="2">
        <v>29.02</v>
      </c>
      <c r="B227" s="2">
        <v>108</v>
      </c>
      <c r="C227" s="2">
        <v>3</v>
      </c>
      <c r="D227" s="4" t="str">
        <f t="shared" si="27"/>
        <v>Josh Drye</v>
      </c>
      <c r="E227" s="4" t="str">
        <f t="shared" si="28"/>
        <v>Puerto Rico</v>
      </c>
      <c r="F227" s="5">
        <f t="shared" si="29"/>
        <v>5</v>
      </c>
      <c r="G227" s="5">
        <f t="shared" si="30"/>
        <v>2</v>
      </c>
      <c r="H227" s="5">
        <f t="shared" si="31"/>
        <v>3</v>
      </c>
      <c r="I227" s="12">
        <v>1</v>
      </c>
      <c r="J227" s="5">
        <f t="shared" si="32"/>
        <v>1</v>
      </c>
      <c r="K227" s="5">
        <f t="shared" si="33"/>
        <v>3</v>
      </c>
      <c r="L227" s="12">
        <v>1</v>
      </c>
      <c r="M227" s="5">
        <f t="shared" si="35"/>
        <v>1</v>
      </c>
      <c r="N227" s="5">
        <f t="shared" si="34"/>
        <v>3</v>
      </c>
    </row>
    <row r="228" spans="1:14" ht="12.75">
      <c r="A228" s="2">
        <v>36.03</v>
      </c>
      <c r="B228" s="2">
        <v>108</v>
      </c>
      <c r="C228" s="2">
        <v>4</v>
      </c>
      <c r="D228" s="4" t="str">
        <f t="shared" si="27"/>
        <v>Josh Drye</v>
      </c>
      <c r="E228" s="4" t="str">
        <f t="shared" si="28"/>
        <v>Carcassonne</v>
      </c>
      <c r="F228" s="5">
        <f t="shared" si="29"/>
        <v>4</v>
      </c>
      <c r="G228" s="5">
        <f t="shared" si="30"/>
        <v>2</v>
      </c>
      <c r="H228" s="5">
        <f t="shared" si="31"/>
        <v>1</v>
      </c>
      <c r="I228" s="12">
        <v>1</v>
      </c>
      <c r="J228" s="5">
        <f t="shared" si="32"/>
        <v>1</v>
      </c>
      <c r="K228" s="5">
        <f t="shared" si="33"/>
        <v>1</v>
      </c>
      <c r="L228" s="12">
        <v>1</v>
      </c>
      <c r="M228" s="5">
        <f t="shared" si="35"/>
        <v>1</v>
      </c>
      <c r="N228" s="5">
        <f t="shared" si="34"/>
        <v>1</v>
      </c>
    </row>
    <row r="229" spans="1:14" ht="12.75">
      <c r="A229" s="2">
        <v>4.02</v>
      </c>
      <c r="B229" s="2">
        <v>109</v>
      </c>
      <c r="C229" s="2">
        <v>1</v>
      </c>
      <c r="D229" s="4" t="str">
        <f t="shared" si="27"/>
        <v>Jim Fry</v>
      </c>
      <c r="E229" s="4" t="str">
        <f t="shared" si="28"/>
        <v>Vegas Showdown</v>
      </c>
      <c r="F229" s="5">
        <f t="shared" si="29"/>
        <v>5</v>
      </c>
      <c r="G229" s="5">
        <f t="shared" si="30"/>
        <v>1</v>
      </c>
      <c r="H229" s="5">
        <f t="shared" si="31"/>
        <v>10</v>
      </c>
      <c r="I229" s="12">
        <v>1</v>
      </c>
      <c r="J229" s="5">
        <f t="shared" si="32"/>
        <v>1</v>
      </c>
      <c r="K229" s="5">
        <f t="shared" si="33"/>
        <v>10</v>
      </c>
      <c r="L229" s="12">
        <v>1</v>
      </c>
      <c r="M229" s="5">
        <f t="shared" si="35"/>
        <v>1</v>
      </c>
      <c r="N229" s="5">
        <f t="shared" si="34"/>
        <v>10</v>
      </c>
    </row>
    <row r="230" spans="1:14" ht="12.75">
      <c r="A230" s="2">
        <v>22.03</v>
      </c>
      <c r="B230" s="2">
        <v>109</v>
      </c>
      <c r="C230" s="2">
        <v>1</v>
      </c>
      <c r="D230" s="4" t="str">
        <f t="shared" si="27"/>
        <v>Jim Fry</v>
      </c>
      <c r="E230" s="4" t="str">
        <f t="shared" si="28"/>
        <v>Power Grid</v>
      </c>
      <c r="F230" s="5">
        <f t="shared" si="29"/>
        <v>5</v>
      </c>
      <c r="G230" s="5">
        <f t="shared" si="30"/>
        <v>1</v>
      </c>
      <c r="H230" s="5">
        <f t="shared" si="31"/>
        <v>10</v>
      </c>
      <c r="I230" s="12">
        <v>1</v>
      </c>
      <c r="J230" s="5">
        <f t="shared" si="32"/>
        <v>1</v>
      </c>
      <c r="K230" s="5">
        <f t="shared" si="33"/>
        <v>10</v>
      </c>
      <c r="L230" s="12">
        <v>1</v>
      </c>
      <c r="M230" s="5">
        <f t="shared" si="35"/>
        <v>1</v>
      </c>
      <c r="N230" s="5">
        <f t="shared" si="34"/>
        <v>10</v>
      </c>
    </row>
    <row r="231" spans="1:14" ht="12.75">
      <c r="A231" s="2">
        <v>5.01</v>
      </c>
      <c r="B231" s="2">
        <v>109</v>
      </c>
      <c r="C231" s="2">
        <v>2</v>
      </c>
      <c r="D231" s="4" t="str">
        <f t="shared" si="27"/>
        <v>Jim Fry</v>
      </c>
      <c r="E231" s="4" t="str">
        <f t="shared" si="28"/>
        <v>Acquire</v>
      </c>
      <c r="F231" s="5">
        <f t="shared" si="29"/>
        <v>4</v>
      </c>
      <c r="G231" s="5">
        <f t="shared" si="30"/>
        <v>1</v>
      </c>
      <c r="H231" s="5">
        <f t="shared" si="31"/>
        <v>6</v>
      </c>
      <c r="I231" s="12">
        <v>1</v>
      </c>
      <c r="J231" s="5">
        <f t="shared" si="32"/>
        <v>1</v>
      </c>
      <c r="K231" s="5">
        <f t="shared" si="33"/>
        <v>6</v>
      </c>
      <c r="L231" s="12">
        <v>1</v>
      </c>
      <c r="M231" s="5">
        <f t="shared" si="35"/>
        <v>1</v>
      </c>
      <c r="N231" s="5">
        <f t="shared" si="34"/>
        <v>6</v>
      </c>
    </row>
    <row r="232" spans="1:14" ht="12.75">
      <c r="A232" s="2">
        <v>12.01</v>
      </c>
      <c r="B232" s="2">
        <v>109</v>
      </c>
      <c r="C232" s="2">
        <v>4</v>
      </c>
      <c r="D232" s="4" t="str">
        <f t="shared" si="27"/>
        <v>Jim Fry</v>
      </c>
      <c r="E232" s="4" t="str">
        <f t="shared" si="28"/>
        <v>Formula De</v>
      </c>
      <c r="F232" s="5">
        <f t="shared" si="29"/>
        <v>6</v>
      </c>
      <c r="G232" s="5">
        <f t="shared" si="30"/>
        <v>1</v>
      </c>
      <c r="H232" s="5">
        <f t="shared" si="31"/>
        <v>3</v>
      </c>
      <c r="I232" s="12">
        <v>1</v>
      </c>
      <c r="J232" s="5">
        <f t="shared" si="32"/>
        <v>1</v>
      </c>
      <c r="K232" s="5">
        <f t="shared" si="33"/>
        <v>3</v>
      </c>
      <c r="L232" s="12">
        <v>1</v>
      </c>
      <c r="M232" s="5">
        <f t="shared" si="35"/>
        <v>1</v>
      </c>
      <c r="N232" s="5">
        <f t="shared" si="34"/>
        <v>3</v>
      </c>
    </row>
    <row r="233" spans="1:14" ht="12.75">
      <c r="A233" s="2">
        <v>22.02</v>
      </c>
      <c r="B233" s="2">
        <v>110</v>
      </c>
      <c r="C233" s="2">
        <v>1</v>
      </c>
      <c r="D233" s="4" t="str">
        <f t="shared" si="27"/>
        <v>Jim Henderson</v>
      </c>
      <c r="E233" s="4" t="str">
        <f t="shared" si="28"/>
        <v>Power Grid</v>
      </c>
      <c r="F233" s="5">
        <f t="shared" si="29"/>
        <v>5</v>
      </c>
      <c r="G233" s="5">
        <f t="shared" si="30"/>
        <v>1</v>
      </c>
      <c r="H233" s="5">
        <f t="shared" si="31"/>
        <v>10</v>
      </c>
      <c r="I233" s="12">
        <v>1</v>
      </c>
      <c r="J233" s="5">
        <f t="shared" si="32"/>
        <v>1</v>
      </c>
      <c r="K233" s="5">
        <f t="shared" si="33"/>
        <v>10</v>
      </c>
      <c r="L233" s="12">
        <v>1</v>
      </c>
      <c r="M233" s="5">
        <f t="shared" si="35"/>
        <v>1</v>
      </c>
      <c r="N233" s="5">
        <f t="shared" si="34"/>
        <v>10</v>
      </c>
    </row>
    <row r="234" spans="1:14" ht="12.75">
      <c r="A234" s="2">
        <v>10.01</v>
      </c>
      <c r="B234" s="2">
        <v>110</v>
      </c>
      <c r="C234" s="2">
        <v>2</v>
      </c>
      <c r="D234" s="4" t="str">
        <f t="shared" si="27"/>
        <v>Jim Henderson</v>
      </c>
      <c r="E234" s="4" t="str">
        <f t="shared" si="28"/>
        <v>Airlines Europe</v>
      </c>
      <c r="F234" s="5">
        <f t="shared" si="29"/>
        <v>5</v>
      </c>
      <c r="G234" s="5">
        <f t="shared" si="30"/>
        <v>1</v>
      </c>
      <c r="H234" s="5">
        <f t="shared" si="31"/>
        <v>6</v>
      </c>
      <c r="I234" s="12">
        <v>1</v>
      </c>
      <c r="J234" s="5">
        <f t="shared" si="32"/>
        <v>1</v>
      </c>
      <c r="K234" s="5">
        <f t="shared" si="33"/>
        <v>6</v>
      </c>
      <c r="L234" s="12">
        <v>1</v>
      </c>
      <c r="M234" s="5">
        <f t="shared" si="35"/>
        <v>1</v>
      </c>
      <c r="N234" s="5">
        <f t="shared" si="34"/>
        <v>6</v>
      </c>
    </row>
    <row r="235" spans="1:14" ht="12.75">
      <c r="A235" s="2">
        <v>27.02</v>
      </c>
      <c r="B235" s="2">
        <v>110</v>
      </c>
      <c r="C235" s="2">
        <v>1</v>
      </c>
      <c r="D235" s="4" t="str">
        <f t="shared" si="27"/>
        <v>Jim Henderson</v>
      </c>
      <c r="E235" s="4" t="str">
        <f t="shared" si="28"/>
        <v>Lost Cities</v>
      </c>
      <c r="F235" s="5">
        <f t="shared" si="29"/>
        <v>2</v>
      </c>
      <c r="G235" s="5">
        <f t="shared" si="30"/>
        <v>1</v>
      </c>
      <c r="H235" s="5">
        <f t="shared" si="31"/>
        <v>6</v>
      </c>
      <c r="I235" s="12">
        <v>1</v>
      </c>
      <c r="J235" s="5">
        <f t="shared" si="32"/>
        <v>1</v>
      </c>
      <c r="K235" s="5">
        <f t="shared" si="33"/>
        <v>6</v>
      </c>
      <c r="L235" s="12">
        <v>1</v>
      </c>
      <c r="M235" s="5">
        <f t="shared" si="35"/>
        <v>1</v>
      </c>
      <c r="N235" s="5">
        <f t="shared" si="34"/>
        <v>6</v>
      </c>
    </row>
    <row r="236" spans="1:14" ht="12.75">
      <c r="A236" s="2">
        <v>3.01</v>
      </c>
      <c r="B236" s="2">
        <v>110</v>
      </c>
      <c r="C236" s="2">
        <v>3</v>
      </c>
      <c r="D236" s="4" t="str">
        <f t="shared" si="27"/>
        <v>Jim Henderson</v>
      </c>
      <c r="E236" s="4" t="str">
        <f t="shared" si="28"/>
        <v>Thurn and Taxis</v>
      </c>
      <c r="F236" s="5">
        <f t="shared" si="29"/>
        <v>4</v>
      </c>
      <c r="G236" s="5">
        <f t="shared" si="30"/>
        <v>1</v>
      </c>
      <c r="H236" s="5">
        <f t="shared" si="31"/>
        <v>2</v>
      </c>
      <c r="I236" s="12">
        <v>1</v>
      </c>
      <c r="J236" s="5">
        <f t="shared" si="32"/>
        <v>1</v>
      </c>
      <c r="K236" s="5">
        <f t="shared" si="33"/>
        <v>2</v>
      </c>
      <c r="L236" s="12">
        <v>1</v>
      </c>
      <c r="M236" s="5">
        <f t="shared" si="35"/>
        <v>1</v>
      </c>
      <c r="N236" s="5">
        <f t="shared" si="34"/>
        <v>2</v>
      </c>
    </row>
    <row r="237" spans="1:14" ht="12.75">
      <c r="A237" s="2">
        <v>7.06</v>
      </c>
      <c r="B237" s="2">
        <v>110</v>
      </c>
      <c r="C237" s="2">
        <v>3</v>
      </c>
      <c r="D237" s="4" t="str">
        <f t="shared" si="27"/>
        <v>Jim Henderson</v>
      </c>
      <c r="E237" s="4" t="str">
        <f t="shared" si="28"/>
        <v>Ticket to Ride</v>
      </c>
      <c r="F237" s="5">
        <f t="shared" si="29"/>
        <v>4</v>
      </c>
      <c r="G237" s="5">
        <f t="shared" si="30"/>
        <v>1</v>
      </c>
      <c r="H237" s="5">
        <f t="shared" si="31"/>
        <v>2</v>
      </c>
      <c r="I237" s="12">
        <v>1</v>
      </c>
      <c r="J237" s="5">
        <f t="shared" si="32"/>
        <v>1</v>
      </c>
      <c r="K237" s="5">
        <f t="shared" si="33"/>
        <v>2</v>
      </c>
      <c r="L237" s="12">
        <v>1</v>
      </c>
      <c r="M237" s="5">
        <f t="shared" si="35"/>
        <v>1</v>
      </c>
      <c r="N237" s="5">
        <f t="shared" si="34"/>
        <v>2</v>
      </c>
    </row>
    <row r="238" spans="1:14" ht="12.75">
      <c r="A238" s="2">
        <v>15.01</v>
      </c>
      <c r="B238" s="2">
        <v>110</v>
      </c>
      <c r="C238" s="2">
        <v>3</v>
      </c>
      <c r="D238" s="4" t="str">
        <f t="shared" si="27"/>
        <v>Jim Henderson</v>
      </c>
      <c r="E238" s="4" t="str">
        <f t="shared" si="28"/>
        <v>Merchant of Venus</v>
      </c>
      <c r="F238" s="5">
        <f t="shared" si="29"/>
        <v>3</v>
      </c>
      <c r="G238" s="5">
        <f t="shared" si="30"/>
        <v>1</v>
      </c>
      <c r="H238" s="5">
        <f t="shared" si="31"/>
        <v>1</v>
      </c>
      <c r="I238" s="12">
        <v>1</v>
      </c>
      <c r="J238" s="5">
        <f t="shared" si="32"/>
        <v>1</v>
      </c>
      <c r="K238" s="5">
        <f t="shared" si="33"/>
        <v>1</v>
      </c>
      <c r="L238" s="12">
        <v>0</v>
      </c>
      <c r="M238" s="5">
        <f t="shared" si="35"/>
        <v>0</v>
      </c>
      <c r="N238" s="5">
        <f t="shared" si="34"/>
        <v>0</v>
      </c>
    </row>
    <row r="239" spans="1:14" ht="12.75">
      <c r="A239" s="2">
        <v>32.05</v>
      </c>
      <c r="B239" s="2">
        <v>110</v>
      </c>
      <c r="C239" s="2">
        <v>1</v>
      </c>
      <c r="D239" s="4" t="str">
        <f t="shared" si="27"/>
        <v>Jim Henderson</v>
      </c>
      <c r="E239" s="4" t="str">
        <f t="shared" si="28"/>
        <v>Splendor</v>
      </c>
      <c r="F239" s="5">
        <f t="shared" si="29"/>
        <v>4</v>
      </c>
      <c r="G239" s="5">
        <f t="shared" si="30"/>
        <v>2</v>
      </c>
      <c r="H239" s="5">
        <f t="shared" si="31"/>
        <v>10</v>
      </c>
      <c r="I239" s="12">
        <v>1</v>
      </c>
      <c r="J239" s="5">
        <f t="shared" si="32"/>
        <v>1</v>
      </c>
      <c r="K239" s="5">
        <f t="shared" si="33"/>
        <v>10</v>
      </c>
      <c r="L239" s="12">
        <v>1</v>
      </c>
      <c r="M239" s="5">
        <f t="shared" si="35"/>
        <v>1</v>
      </c>
      <c r="N239" s="5">
        <f t="shared" si="34"/>
        <v>10</v>
      </c>
    </row>
    <row r="240" spans="1:14" ht="12.75">
      <c r="A240" s="2">
        <v>34.04</v>
      </c>
      <c r="B240" s="2">
        <v>110</v>
      </c>
      <c r="C240" s="2">
        <v>1</v>
      </c>
      <c r="D240" s="4" t="str">
        <f t="shared" si="27"/>
        <v>Jim Henderson</v>
      </c>
      <c r="E240" s="4" t="str">
        <f t="shared" si="28"/>
        <v>7 Wonders</v>
      </c>
      <c r="F240" s="5">
        <f t="shared" si="29"/>
        <v>5</v>
      </c>
      <c r="G240" s="5">
        <f t="shared" si="30"/>
        <v>2</v>
      </c>
      <c r="H240" s="5">
        <f t="shared" si="31"/>
        <v>10</v>
      </c>
      <c r="I240" s="12">
        <v>1</v>
      </c>
      <c r="J240" s="5">
        <f t="shared" si="32"/>
        <v>1</v>
      </c>
      <c r="K240" s="5">
        <f t="shared" si="33"/>
        <v>10</v>
      </c>
      <c r="L240" s="12">
        <v>1</v>
      </c>
      <c r="M240" s="5">
        <f t="shared" si="35"/>
        <v>1</v>
      </c>
      <c r="N240" s="5">
        <f t="shared" si="34"/>
        <v>10</v>
      </c>
    </row>
    <row r="241" spans="1:14" ht="12.75">
      <c r="A241" s="2">
        <v>7.03</v>
      </c>
      <c r="B241" s="2">
        <v>111</v>
      </c>
      <c r="C241" s="2">
        <v>1</v>
      </c>
      <c r="D241" s="4" t="str">
        <f t="shared" si="27"/>
        <v>Lee Mewshaw</v>
      </c>
      <c r="E241" s="4" t="str">
        <f t="shared" si="28"/>
        <v>Ticket to Ride</v>
      </c>
      <c r="F241" s="5">
        <f t="shared" si="29"/>
        <v>4</v>
      </c>
      <c r="G241" s="5">
        <f t="shared" si="30"/>
        <v>1</v>
      </c>
      <c r="H241" s="5">
        <f t="shared" si="31"/>
        <v>10</v>
      </c>
      <c r="I241" s="12">
        <v>1</v>
      </c>
      <c r="J241" s="5">
        <f t="shared" si="32"/>
        <v>1</v>
      </c>
      <c r="K241" s="5">
        <f t="shared" si="33"/>
        <v>10</v>
      </c>
      <c r="L241" s="12">
        <v>1</v>
      </c>
      <c r="M241" s="5">
        <f t="shared" si="35"/>
        <v>1</v>
      </c>
      <c r="N241" s="5">
        <f t="shared" si="34"/>
        <v>10</v>
      </c>
    </row>
    <row r="242" spans="1:14" ht="12.75">
      <c r="A242" s="2">
        <v>3.02</v>
      </c>
      <c r="B242" s="2">
        <v>111</v>
      </c>
      <c r="C242" s="2">
        <v>3</v>
      </c>
      <c r="D242" s="4" t="str">
        <f t="shared" si="27"/>
        <v>Lee Mewshaw</v>
      </c>
      <c r="E242" s="4" t="str">
        <f t="shared" si="28"/>
        <v>Thurn and Taxis</v>
      </c>
      <c r="F242" s="5">
        <f t="shared" si="29"/>
        <v>4</v>
      </c>
      <c r="G242" s="5">
        <f t="shared" si="30"/>
        <v>1</v>
      </c>
      <c r="H242" s="5">
        <f t="shared" si="31"/>
        <v>2</v>
      </c>
      <c r="I242" s="12">
        <v>1</v>
      </c>
      <c r="J242" s="5">
        <f t="shared" si="32"/>
        <v>1</v>
      </c>
      <c r="K242" s="5">
        <f t="shared" si="33"/>
        <v>2</v>
      </c>
      <c r="L242" s="12">
        <v>1</v>
      </c>
      <c r="M242" s="5">
        <f t="shared" si="35"/>
        <v>1</v>
      </c>
      <c r="N242" s="5">
        <f t="shared" si="34"/>
        <v>2</v>
      </c>
    </row>
    <row r="243" spans="1:14" ht="12.75">
      <c r="A243" s="2">
        <v>17.01</v>
      </c>
      <c r="B243" s="2">
        <v>112</v>
      </c>
      <c r="C243" s="2">
        <v>2</v>
      </c>
      <c r="D243" s="4" t="str">
        <f t="shared" si="27"/>
        <v>Brian Mongold</v>
      </c>
      <c r="E243" s="4" t="str">
        <f t="shared" si="28"/>
        <v>Lords of Waterdeep</v>
      </c>
      <c r="F243" s="5">
        <f t="shared" si="29"/>
        <v>4</v>
      </c>
      <c r="G243" s="5">
        <f t="shared" si="30"/>
        <v>1</v>
      </c>
      <c r="H243" s="5">
        <f t="shared" si="31"/>
        <v>6</v>
      </c>
      <c r="I243" s="12">
        <v>1</v>
      </c>
      <c r="J243" s="5">
        <f t="shared" si="32"/>
        <v>1</v>
      </c>
      <c r="K243" s="5">
        <f t="shared" si="33"/>
        <v>6</v>
      </c>
      <c r="L243" s="12">
        <v>1</v>
      </c>
      <c r="M243" s="5">
        <f t="shared" si="35"/>
        <v>1</v>
      </c>
      <c r="N243" s="5">
        <f t="shared" si="34"/>
        <v>6</v>
      </c>
    </row>
    <row r="244" spans="1:14" ht="12.75">
      <c r="A244" s="2">
        <v>22.03</v>
      </c>
      <c r="B244" s="2">
        <v>112</v>
      </c>
      <c r="C244" s="2">
        <v>3</v>
      </c>
      <c r="D244" s="4" t="str">
        <f t="shared" si="27"/>
        <v>Brian Mongold</v>
      </c>
      <c r="E244" s="4" t="str">
        <f t="shared" si="28"/>
        <v>Power Grid</v>
      </c>
      <c r="F244" s="5">
        <f t="shared" si="29"/>
        <v>5</v>
      </c>
      <c r="G244" s="5">
        <f t="shared" si="30"/>
        <v>1</v>
      </c>
      <c r="H244" s="5">
        <f t="shared" si="31"/>
        <v>3</v>
      </c>
      <c r="I244" s="12">
        <v>1</v>
      </c>
      <c r="J244" s="5">
        <f t="shared" si="32"/>
        <v>1</v>
      </c>
      <c r="K244" s="5">
        <f t="shared" si="33"/>
        <v>3</v>
      </c>
      <c r="L244" s="12">
        <v>1</v>
      </c>
      <c r="M244" s="5">
        <f t="shared" si="35"/>
        <v>1</v>
      </c>
      <c r="N244" s="5">
        <f t="shared" si="34"/>
        <v>3</v>
      </c>
    </row>
    <row r="245" spans="1:14" ht="12.75">
      <c r="A245" s="2">
        <v>3.06</v>
      </c>
      <c r="B245" s="2">
        <v>112</v>
      </c>
      <c r="C245" s="2">
        <v>3</v>
      </c>
      <c r="D245" s="4" t="str">
        <f t="shared" si="27"/>
        <v>Brian Mongold</v>
      </c>
      <c r="E245" s="4" t="str">
        <f t="shared" si="28"/>
        <v>Thurn and Taxis</v>
      </c>
      <c r="F245" s="5">
        <f t="shared" si="29"/>
        <v>4</v>
      </c>
      <c r="G245" s="5">
        <f t="shared" si="30"/>
        <v>1</v>
      </c>
      <c r="H245" s="5">
        <f t="shared" si="31"/>
        <v>2</v>
      </c>
      <c r="I245" s="12">
        <v>1</v>
      </c>
      <c r="J245" s="5">
        <f t="shared" si="32"/>
        <v>1</v>
      </c>
      <c r="K245" s="5">
        <f t="shared" si="33"/>
        <v>2</v>
      </c>
      <c r="L245" s="12">
        <v>1</v>
      </c>
      <c r="M245" s="5">
        <f t="shared" si="35"/>
        <v>1</v>
      </c>
      <c r="N245" s="5">
        <f t="shared" si="34"/>
        <v>2</v>
      </c>
    </row>
    <row r="246" spans="1:14" ht="12.75">
      <c r="A246" s="2">
        <v>7.04</v>
      </c>
      <c r="B246" s="2">
        <v>112</v>
      </c>
      <c r="C246" s="2">
        <v>3</v>
      </c>
      <c r="D246" s="4" t="str">
        <f t="shared" si="27"/>
        <v>Brian Mongold</v>
      </c>
      <c r="E246" s="4" t="str">
        <f t="shared" si="28"/>
        <v>Ticket to Ride</v>
      </c>
      <c r="F246" s="5">
        <f t="shared" si="29"/>
        <v>4</v>
      </c>
      <c r="G246" s="5">
        <f t="shared" si="30"/>
        <v>1</v>
      </c>
      <c r="H246" s="5">
        <f t="shared" si="31"/>
        <v>2</v>
      </c>
      <c r="I246" s="12">
        <v>1</v>
      </c>
      <c r="J246" s="5">
        <f t="shared" si="32"/>
        <v>1</v>
      </c>
      <c r="K246" s="5">
        <f t="shared" si="33"/>
        <v>2</v>
      </c>
      <c r="L246" s="12">
        <v>1</v>
      </c>
      <c r="M246" s="5">
        <f t="shared" si="35"/>
        <v>1</v>
      </c>
      <c r="N246" s="5">
        <f t="shared" si="34"/>
        <v>2</v>
      </c>
    </row>
    <row r="247" spans="1:14" ht="12.75">
      <c r="A247" s="2">
        <v>14.06</v>
      </c>
      <c r="B247" s="2">
        <v>112</v>
      </c>
      <c r="C247" s="2">
        <v>4</v>
      </c>
      <c r="D247" s="4" t="str">
        <f t="shared" si="27"/>
        <v>Brian Mongold</v>
      </c>
      <c r="E247" s="4" t="str">
        <f t="shared" si="28"/>
        <v>Stone Age</v>
      </c>
      <c r="F247" s="5">
        <f t="shared" si="29"/>
        <v>4</v>
      </c>
      <c r="G247" s="5">
        <f t="shared" si="30"/>
        <v>1</v>
      </c>
      <c r="H247" s="5">
        <f t="shared" si="31"/>
        <v>1</v>
      </c>
      <c r="I247" s="12">
        <v>1</v>
      </c>
      <c r="J247" s="5">
        <f t="shared" si="32"/>
        <v>1</v>
      </c>
      <c r="K247" s="5">
        <f t="shared" si="33"/>
        <v>1</v>
      </c>
      <c r="L247" s="12">
        <v>1</v>
      </c>
      <c r="M247" s="5">
        <f t="shared" si="35"/>
        <v>1</v>
      </c>
      <c r="N247" s="5">
        <f t="shared" si="34"/>
        <v>1</v>
      </c>
    </row>
    <row r="248" spans="1:14" ht="12.75">
      <c r="A248" s="2">
        <v>29.03</v>
      </c>
      <c r="B248" s="2">
        <v>112</v>
      </c>
      <c r="C248" s="2">
        <v>3</v>
      </c>
      <c r="D248" s="4" t="str">
        <f t="shared" si="27"/>
        <v>Brian Mongold</v>
      </c>
      <c r="E248" s="4" t="str">
        <f t="shared" si="28"/>
        <v>Puerto Rico</v>
      </c>
      <c r="F248" s="5">
        <f t="shared" si="29"/>
        <v>5</v>
      </c>
      <c r="G248" s="5">
        <f t="shared" si="30"/>
        <v>2</v>
      </c>
      <c r="H248" s="5">
        <f t="shared" si="31"/>
        <v>3</v>
      </c>
      <c r="I248" s="12">
        <v>1</v>
      </c>
      <c r="J248" s="5">
        <f t="shared" si="32"/>
        <v>1</v>
      </c>
      <c r="K248" s="5">
        <f t="shared" si="33"/>
        <v>3</v>
      </c>
      <c r="L248" s="12">
        <v>1</v>
      </c>
      <c r="M248" s="5">
        <f t="shared" si="35"/>
        <v>1</v>
      </c>
      <c r="N248" s="5">
        <f t="shared" si="34"/>
        <v>3</v>
      </c>
    </row>
    <row r="249" spans="1:14" ht="12.75">
      <c r="A249" s="2">
        <v>32.02</v>
      </c>
      <c r="B249" s="2">
        <v>112</v>
      </c>
      <c r="C249" s="2">
        <v>3</v>
      </c>
      <c r="D249" s="4" t="str">
        <f t="shared" si="27"/>
        <v>Brian Mongold</v>
      </c>
      <c r="E249" s="4" t="str">
        <f t="shared" si="28"/>
        <v>Splendor</v>
      </c>
      <c r="F249" s="5">
        <f t="shared" si="29"/>
        <v>4</v>
      </c>
      <c r="G249" s="5">
        <f t="shared" si="30"/>
        <v>2</v>
      </c>
      <c r="H249" s="5">
        <f t="shared" si="31"/>
        <v>2</v>
      </c>
      <c r="I249" s="12">
        <v>1</v>
      </c>
      <c r="J249" s="5">
        <f t="shared" si="32"/>
        <v>1</v>
      </c>
      <c r="K249" s="5">
        <f t="shared" si="33"/>
        <v>2</v>
      </c>
      <c r="L249" s="12">
        <v>1</v>
      </c>
      <c r="M249" s="5">
        <f t="shared" si="35"/>
        <v>1</v>
      </c>
      <c r="N249" s="5">
        <f t="shared" si="34"/>
        <v>2</v>
      </c>
    </row>
    <row r="250" spans="1:14" ht="12.75">
      <c r="A250" s="2">
        <v>34.04</v>
      </c>
      <c r="B250" s="2">
        <v>112</v>
      </c>
      <c r="C250" s="2">
        <v>4</v>
      </c>
      <c r="D250" s="4" t="str">
        <f t="shared" si="27"/>
        <v>Brian Mongold</v>
      </c>
      <c r="E250" s="4" t="str">
        <f t="shared" si="28"/>
        <v>7 Wonders</v>
      </c>
      <c r="F250" s="5">
        <f t="shared" si="29"/>
        <v>5</v>
      </c>
      <c r="G250" s="5">
        <f t="shared" si="30"/>
        <v>2</v>
      </c>
      <c r="H250" s="5">
        <f t="shared" si="31"/>
        <v>2</v>
      </c>
      <c r="I250" s="12">
        <v>1</v>
      </c>
      <c r="J250" s="5">
        <f t="shared" si="32"/>
        <v>1</v>
      </c>
      <c r="K250" s="5">
        <f t="shared" si="33"/>
        <v>2</v>
      </c>
      <c r="L250" s="12">
        <v>1</v>
      </c>
      <c r="M250" s="5">
        <f t="shared" si="35"/>
        <v>1</v>
      </c>
      <c r="N250" s="5">
        <f t="shared" si="34"/>
        <v>2</v>
      </c>
    </row>
    <row r="251" spans="1:14" ht="12.75">
      <c r="A251" s="2">
        <v>3.03</v>
      </c>
      <c r="B251" s="2">
        <v>113</v>
      </c>
      <c r="C251" s="2">
        <v>3</v>
      </c>
      <c r="D251" s="4" t="str">
        <f t="shared" si="27"/>
        <v>Jenn Mongold</v>
      </c>
      <c r="E251" s="4" t="str">
        <f t="shared" si="28"/>
        <v>Thurn and Taxis</v>
      </c>
      <c r="F251" s="5">
        <f t="shared" si="29"/>
        <v>4</v>
      </c>
      <c r="G251" s="5">
        <f t="shared" si="30"/>
        <v>1</v>
      </c>
      <c r="H251" s="5">
        <f t="shared" si="31"/>
        <v>2</v>
      </c>
      <c r="I251" s="12">
        <v>1</v>
      </c>
      <c r="J251" s="5">
        <f t="shared" si="32"/>
        <v>1</v>
      </c>
      <c r="K251" s="5">
        <f t="shared" si="33"/>
        <v>2</v>
      </c>
      <c r="L251" s="12">
        <v>1</v>
      </c>
      <c r="M251" s="5">
        <f t="shared" si="35"/>
        <v>1</v>
      </c>
      <c r="N251" s="5">
        <f t="shared" si="34"/>
        <v>2</v>
      </c>
    </row>
    <row r="252" spans="1:14" ht="12.75">
      <c r="A252" s="2">
        <v>7.05</v>
      </c>
      <c r="B252" s="2">
        <v>113</v>
      </c>
      <c r="C252" s="2">
        <v>3</v>
      </c>
      <c r="D252" s="4" t="str">
        <f t="shared" si="27"/>
        <v>Jenn Mongold</v>
      </c>
      <c r="E252" s="4" t="str">
        <f t="shared" si="28"/>
        <v>Ticket to Ride</v>
      </c>
      <c r="F252" s="5">
        <f t="shared" si="29"/>
        <v>4</v>
      </c>
      <c r="G252" s="5">
        <f t="shared" si="30"/>
        <v>1</v>
      </c>
      <c r="H252" s="5">
        <f t="shared" si="31"/>
        <v>2</v>
      </c>
      <c r="I252" s="12">
        <v>1</v>
      </c>
      <c r="J252" s="5">
        <f t="shared" si="32"/>
        <v>1</v>
      </c>
      <c r="K252" s="5">
        <f t="shared" si="33"/>
        <v>2</v>
      </c>
      <c r="L252" s="12">
        <v>1</v>
      </c>
      <c r="M252" s="5">
        <f t="shared" si="35"/>
        <v>1</v>
      </c>
      <c r="N252" s="5">
        <f t="shared" si="34"/>
        <v>2</v>
      </c>
    </row>
    <row r="253" spans="1:14" ht="12.75">
      <c r="A253" s="2">
        <v>10.01</v>
      </c>
      <c r="B253" s="2">
        <v>113</v>
      </c>
      <c r="C253" s="2">
        <v>4</v>
      </c>
      <c r="D253" s="4" t="str">
        <f t="shared" si="27"/>
        <v>Jenn Mongold</v>
      </c>
      <c r="E253" s="4" t="str">
        <f t="shared" si="28"/>
        <v>Airlines Europe</v>
      </c>
      <c r="F253" s="5">
        <f t="shared" si="29"/>
        <v>5</v>
      </c>
      <c r="G253" s="5">
        <f t="shared" si="30"/>
        <v>1</v>
      </c>
      <c r="H253" s="5">
        <f t="shared" si="31"/>
        <v>2</v>
      </c>
      <c r="I253" s="12">
        <v>1</v>
      </c>
      <c r="J253" s="5">
        <f t="shared" si="32"/>
        <v>1</v>
      </c>
      <c r="K253" s="5">
        <f t="shared" si="33"/>
        <v>2</v>
      </c>
      <c r="L253" s="12">
        <v>1</v>
      </c>
      <c r="M253" s="5">
        <f t="shared" si="35"/>
        <v>1</v>
      </c>
      <c r="N253" s="5">
        <f t="shared" si="34"/>
        <v>2</v>
      </c>
    </row>
    <row r="254" spans="1:14" ht="12.75">
      <c r="A254" s="2">
        <v>17.02</v>
      </c>
      <c r="B254" s="2">
        <v>113</v>
      </c>
      <c r="C254" s="2">
        <v>5</v>
      </c>
      <c r="D254" s="4" t="str">
        <f t="shared" si="27"/>
        <v>Jenn Mongold</v>
      </c>
      <c r="E254" s="4" t="str">
        <f t="shared" si="28"/>
        <v>Lords of Waterdeep</v>
      </c>
      <c r="F254" s="5">
        <f t="shared" si="29"/>
        <v>5</v>
      </c>
      <c r="G254" s="5">
        <f t="shared" si="30"/>
        <v>1</v>
      </c>
      <c r="H254" s="5">
        <f t="shared" si="31"/>
        <v>1</v>
      </c>
      <c r="I254" s="12">
        <v>1</v>
      </c>
      <c r="J254" s="5">
        <f t="shared" si="32"/>
        <v>1</v>
      </c>
      <c r="K254" s="5">
        <f t="shared" si="33"/>
        <v>1</v>
      </c>
      <c r="L254" s="12">
        <v>1</v>
      </c>
      <c r="M254" s="5">
        <f t="shared" si="35"/>
        <v>1</v>
      </c>
      <c r="N254" s="5">
        <f t="shared" si="34"/>
        <v>1</v>
      </c>
    </row>
    <row r="255" spans="1:14" ht="12.75">
      <c r="A255" s="2">
        <v>32.02</v>
      </c>
      <c r="B255" s="2">
        <v>113</v>
      </c>
      <c r="C255" s="2">
        <v>2</v>
      </c>
      <c r="D255" s="4" t="str">
        <f t="shared" si="27"/>
        <v>Jenn Mongold</v>
      </c>
      <c r="E255" s="4" t="str">
        <f t="shared" si="28"/>
        <v>Splendor</v>
      </c>
      <c r="F255" s="5">
        <f t="shared" si="29"/>
        <v>4</v>
      </c>
      <c r="G255" s="5">
        <f t="shared" si="30"/>
        <v>2</v>
      </c>
      <c r="H255" s="5">
        <f t="shared" si="31"/>
        <v>6</v>
      </c>
      <c r="I255" s="12">
        <v>1</v>
      </c>
      <c r="J255" s="5">
        <f t="shared" si="32"/>
        <v>1</v>
      </c>
      <c r="K255" s="5">
        <f t="shared" si="33"/>
        <v>6</v>
      </c>
      <c r="L255" s="12">
        <v>1</v>
      </c>
      <c r="M255" s="5">
        <f t="shared" si="35"/>
        <v>1</v>
      </c>
      <c r="N255" s="5">
        <f t="shared" si="34"/>
        <v>6</v>
      </c>
    </row>
    <row r="256" spans="1:14" ht="12.75">
      <c r="A256" s="2">
        <v>34.04</v>
      </c>
      <c r="B256" s="2">
        <v>113</v>
      </c>
      <c r="C256" s="2">
        <v>3</v>
      </c>
      <c r="D256" s="4" t="str">
        <f t="shared" si="27"/>
        <v>Jenn Mongold</v>
      </c>
      <c r="E256" s="4" t="str">
        <f t="shared" si="28"/>
        <v>7 Wonders</v>
      </c>
      <c r="F256" s="5">
        <f t="shared" si="29"/>
        <v>5</v>
      </c>
      <c r="G256" s="5">
        <f t="shared" si="30"/>
        <v>2</v>
      </c>
      <c r="H256" s="5">
        <f t="shared" si="31"/>
        <v>3</v>
      </c>
      <c r="I256" s="12">
        <v>1</v>
      </c>
      <c r="J256" s="5">
        <f t="shared" si="32"/>
        <v>1</v>
      </c>
      <c r="K256" s="5">
        <f t="shared" si="33"/>
        <v>3</v>
      </c>
      <c r="L256" s="12">
        <v>1</v>
      </c>
      <c r="M256" s="5">
        <f t="shared" si="35"/>
        <v>1</v>
      </c>
      <c r="N256" s="5">
        <f t="shared" si="34"/>
        <v>3</v>
      </c>
    </row>
    <row r="257" spans="1:14" ht="12.75">
      <c r="A257" s="2">
        <v>28.01</v>
      </c>
      <c r="B257" s="2">
        <v>113</v>
      </c>
      <c r="C257" s="2">
        <v>3</v>
      </c>
      <c r="D257" s="4" t="str">
        <f t="shared" si="27"/>
        <v>Jenn Mongold</v>
      </c>
      <c r="E257" s="4" t="str">
        <f t="shared" si="28"/>
        <v>Egizia</v>
      </c>
      <c r="F257" s="5">
        <f t="shared" si="29"/>
        <v>4</v>
      </c>
      <c r="G257" s="5">
        <f t="shared" si="30"/>
        <v>2</v>
      </c>
      <c r="H257" s="5">
        <f t="shared" si="31"/>
        <v>2</v>
      </c>
      <c r="I257" s="12">
        <v>1</v>
      </c>
      <c r="J257" s="5">
        <f t="shared" si="32"/>
        <v>1</v>
      </c>
      <c r="K257" s="5">
        <f t="shared" si="33"/>
        <v>2</v>
      </c>
      <c r="L257" s="12">
        <v>1</v>
      </c>
      <c r="M257" s="5">
        <f t="shared" si="35"/>
        <v>1</v>
      </c>
      <c r="N257" s="5">
        <f t="shared" si="34"/>
        <v>2</v>
      </c>
    </row>
    <row r="258" spans="1:14" ht="12.75">
      <c r="A258" s="2">
        <v>3.05</v>
      </c>
      <c r="B258" s="2">
        <v>114</v>
      </c>
      <c r="C258" s="2">
        <v>2</v>
      </c>
      <c r="D258" s="4" t="str">
        <f t="shared" si="27"/>
        <v>Allyson Thoma</v>
      </c>
      <c r="E258" s="4" t="str">
        <f t="shared" si="28"/>
        <v>Thurn and Taxis</v>
      </c>
      <c r="F258" s="5">
        <f t="shared" si="29"/>
        <v>3</v>
      </c>
      <c r="G258" s="5">
        <f t="shared" si="30"/>
        <v>1</v>
      </c>
      <c r="H258" s="5">
        <f t="shared" si="31"/>
        <v>6</v>
      </c>
      <c r="I258" s="12">
        <v>1</v>
      </c>
      <c r="J258" s="5">
        <f t="shared" si="32"/>
        <v>1</v>
      </c>
      <c r="K258" s="5">
        <f t="shared" si="33"/>
        <v>6</v>
      </c>
      <c r="L258" s="12">
        <v>1</v>
      </c>
      <c r="M258" s="5">
        <f t="shared" si="35"/>
        <v>1</v>
      </c>
      <c r="N258" s="5">
        <f t="shared" si="34"/>
        <v>6</v>
      </c>
    </row>
    <row r="259" spans="1:14" ht="12.75">
      <c r="A259" s="2">
        <v>10.01</v>
      </c>
      <c r="B259" s="2">
        <v>114</v>
      </c>
      <c r="C259" s="2">
        <v>3</v>
      </c>
      <c r="D259" s="4" t="str">
        <f t="shared" si="27"/>
        <v>Allyson Thoma</v>
      </c>
      <c r="E259" s="4" t="str">
        <f t="shared" si="28"/>
        <v>Airlines Europe</v>
      </c>
      <c r="F259" s="5">
        <f t="shared" si="29"/>
        <v>5</v>
      </c>
      <c r="G259" s="5">
        <f t="shared" si="30"/>
        <v>1</v>
      </c>
      <c r="H259" s="5">
        <f t="shared" si="31"/>
        <v>3</v>
      </c>
      <c r="I259" s="12">
        <v>1</v>
      </c>
      <c r="J259" s="5">
        <f t="shared" si="32"/>
        <v>1</v>
      </c>
      <c r="K259" s="5">
        <f t="shared" si="33"/>
        <v>3</v>
      </c>
      <c r="L259" s="12">
        <v>1</v>
      </c>
      <c r="M259" s="5">
        <f t="shared" si="35"/>
        <v>1</v>
      </c>
      <c r="N259" s="5">
        <f t="shared" si="34"/>
        <v>3</v>
      </c>
    </row>
    <row r="260" spans="1:14" ht="12.75">
      <c r="A260" s="2">
        <v>7.06</v>
      </c>
      <c r="B260" s="2">
        <v>114</v>
      </c>
      <c r="C260" s="2">
        <v>4</v>
      </c>
      <c r="D260" s="4" t="str">
        <f t="shared" si="27"/>
        <v>Allyson Thoma</v>
      </c>
      <c r="E260" s="4" t="str">
        <f t="shared" si="28"/>
        <v>Ticket to Ride</v>
      </c>
      <c r="F260" s="5">
        <f t="shared" si="29"/>
        <v>4</v>
      </c>
      <c r="G260" s="5">
        <f t="shared" si="30"/>
        <v>1</v>
      </c>
      <c r="H260" s="5">
        <f t="shared" si="31"/>
        <v>1</v>
      </c>
      <c r="I260" s="12">
        <v>1</v>
      </c>
      <c r="J260" s="5">
        <f t="shared" si="32"/>
        <v>1</v>
      </c>
      <c r="K260" s="5">
        <f t="shared" si="33"/>
        <v>1</v>
      </c>
      <c r="L260" s="12">
        <v>1</v>
      </c>
      <c r="M260" s="5">
        <f t="shared" si="35"/>
        <v>1</v>
      </c>
      <c r="N260" s="5">
        <f t="shared" si="34"/>
        <v>1</v>
      </c>
    </row>
    <row r="261" spans="1:14" ht="12.75">
      <c r="A261" s="2">
        <v>32.03</v>
      </c>
      <c r="B261" s="2">
        <v>114</v>
      </c>
      <c r="C261" s="2">
        <v>2</v>
      </c>
      <c r="D261" s="4" t="str">
        <f t="shared" si="27"/>
        <v>Allyson Thoma</v>
      </c>
      <c r="E261" s="4" t="str">
        <f t="shared" si="28"/>
        <v>Splendor</v>
      </c>
      <c r="F261" s="5">
        <f t="shared" si="29"/>
        <v>4</v>
      </c>
      <c r="G261" s="5">
        <f t="shared" si="30"/>
        <v>2</v>
      </c>
      <c r="H261" s="5">
        <f t="shared" si="31"/>
        <v>6</v>
      </c>
      <c r="I261" s="12">
        <v>1</v>
      </c>
      <c r="J261" s="5">
        <f t="shared" si="32"/>
        <v>1</v>
      </c>
      <c r="K261" s="5">
        <f t="shared" si="33"/>
        <v>6</v>
      </c>
      <c r="L261" s="12">
        <v>1</v>
      </c>
      <c r="M261" s="5">
        <f t="shared" si="35"/>
        <v>1</v>
      </c>
      <c r="N261" s="5">
        <f t="shared" si="34"/>
        <v>6</v>
      </c>
    </row>
    <row r="262" spans="1:14" ht="12.75">
      <c r="A262" s="2">
        <v>34.03</v>
      </c>
      <c r="B262" s="2">
        <v>114</v>
      </c>
      <c r="C262" s="2">
        <v>4</v>
      </c>
      <c r="D262" s="4" t="str">
        <f t="shared" si="27"/>
        <v>Allyson Thoma</v>
      </c>
      <c r="E262" s="4" t="str">
        <f t="shared" si="28"/>
        <v>7 Wonders</v>
      </c>
      <c r="F262" s="5">
        <f t="shared" si="29"/>
        <v>6</v>
      </c>
      <c r="G262" s="5">
        <f t="shared" si="30"/>
        <v>2</v>
      </c>
      <c r="H262" s="5">
        <f t="shared" si="31"/>
        <v>3</v>
      </c>
      <c r="I262" s="12">
        <v>1</v>
      </c>
      <c r="J262" s="5">
        <f t="shared" si="32"/>
        <v>1</v>
      </c>
      <c r="K262" s="5">
        <f t="shared" si="33"/>
        <v>3</v>
      </c>
      <c r="L262" s="12">
        <v>1</v>
      </c>
      <c r="M262" s="5">
        <f t="shared" si="35"/>
        <v>1</v>
      </c>
      <c r="N262" s="5">
        <f t="shared" si="34"/>
        <v>3</v>
      </c>
    </row>
    <row r="263" spans="1:14" ht="12.75">
      <c r="A263" s="2">
        <v>29.02</v>
      </c>
      <c r="B263" s="2">
        <v>114</v>
      </c>
      <c r="C263" s="2">
        <v>4</v>
      </c>
      <c r="D263" s="4" t="str">
        <f t="shared" si="27"/>
        <v>Allyson Thoma</v>
      </c>
      <c r="E263" s="4" t="str">
        <f t="shared" si="28"/>
        <v>Puerto Rico</v>
      </c>
      <c r="F263" s="5">
        <f t="shared" si="29"/>
        <v>5</v>
      </c>
      <c r="G263" s="5">
        <f t="shared" si="30"/>
        <v>2</v>
      </c>
      <c r="H263" s="5">
        <f t="shared" si="31"/>
        <v>2</v>
      </c>
      <c r="I263" s="12">
        <v>1</v>
      </c>
      <c r="J263" s="5">
        <f t="shared" si="32"/>
        <v>1</v>
      </c>
      <c r="K263" s="5">
        <f t="shared" si="33"/>
        <v>2</v>
      </c>
      <c r="L263" s="12">
        <v>1</v>
      </c>
      <c r="M263" s="5">
        <f t="shared" si="35"/>
        <v>1</v>
      </c>
      <c r="N263" s="5">
        <f t="shared" si="34"/>
        <v>2</v>
      </c>
    </row>
    <row r="264" spans="1:14" ht="12.75">
      <c r="A264" s="2">
        <v>13.01</v>
      </c>
      <c r="B264" s="2">
        <v>117</v>
      </c>
      <c r="C264" s="2">
        <v>1</v>
      </c>
      <c r="D264" s="4" t="str">
        <f t="shared" si="27"/>
        <v>Geoffrey Ulman</v>
      </c>
      <c r="E264" s="4" t="str">
        <f t="shared" si="28"/>
        <v>Ra</v>
      </c>
      <c r="F264" s="5">
        <f t="shared" si="29"/>
        <v>3</v>
      </c>
      <c r="G264" s="5">
        <f t="shared" si="30"/>
        <v>1</v>
      </c>
      <c r="H264" s="5">
        <f t="shared" si="31"/>
        <v>10</v>
      </c>
      <c r="I264" s="12">
        <v>1</v>
      </c>
      <c r="J264" s="5">
        <f t="shared" si="32"/>
        <v>1</v>
      </c>
      <c r="K264" s="5">
        <f t="shared" si="33"/>
        <v>10</v>
      </c>
      <c r="L264" s="12">
        <v>1</v>
      </c>
      <c r="M264" s="5">
        <f t="shared" si="35"/>
        <v>1</v>
      </c>
      <c r="N264" s="5">
        <f t="shared" si="34"/>
        <v>10</v>
      </c>
    </row>
    <row r="265" spans="1:14" ht="12.75">
      <c r="A265" s="2">
        <v>2.01</v>
      </c>
      <c r="B265" s="2">
        <v>117</v>
      </c>
      <c r="C265" s="2">
        <v>3</v>
      </c>
      <c r="D265" s="4" t="str">
        <f aca="true" t="shared" si="36" ref="D265:D328">VLOOKUP(B265,players,2,0)</f>
        <v>Geoffrey Ulman</v>
      </c>
      <c r="E265" s="4" t="str">
        <f aca="true" t="shared" si="37" ref="E265:E328">VLOOKUP($A265,played,4,0)</f>
        <v>Hansa Teutonica</v>
      </c>
      <c r="F265" s="5">
        <f aca="true" t="shared" si="38" ref="F265:F328">VLOOKUP($A265,played,2,0)</f>
        <v>5</v>
      </c>
      <c r="G265" s="5">
        <f aca="true" t="shared" si="39" ref="G265:G328">VLOOKUP($A265,played,5,0)</f>
        <v>1</v>
      </c>
      <c r="H265" s="5">
        <f aca="true" t="shared" si="40" ref="H265:H328">VLOOKUP(VLOOKUP($A265,played,3,0),points,2+C265,0)</f>
        <v>3</v>
      </c>
      <c r="I265" s="12">
        <v>1</v>
      </c>
      <c r="J265" s="5">
        <f aca="true" t="shared" si="41" ref="J265:J328">IF(G264="Day",1,IF((B265+INT(A265)/100)=(B264+INT(A264)/100),0,1))</f>
        <v>1</v>
      </c>
      <c r="K265" s="5">
        <f aca="true" t="shared" si="42" ref="K265:K328">H265*I265</f>
        <v>3</v>
      </c>
      <c r="L265" s="12">
        <v>1</v>
      </c>
      <c r="M265" s="5">
        <f t="shared" si="35"/>
        <v>1</v>
      </c>
      <c r="N265" s="5">
        <f aca="true" t="shared" si="43" ref="N265:N328">K265*L265</f>
        <v>3</v>
      </c>
    </row>
    <row r="266" spans="1:14" ht="12.75">
      <c r="A266" s="2">
        <v>5.02</v>
      </c>
      <c r="B266" s="2">
        <v>117</v>
      </c>
      <c r="C266" s="2">
        <v>3</v>
      </c>
      <c r="D266" s="4" t="str">
        <f t="shared" si="36"/>
        <v>Geoffrey Ulman</v>
      </c>
      <c r="E266" s="4" t="str">
        <f t="shared" si="37"/>
        <v>Acquire</v>
      </c>
      <c r="F266" s="5">
        <f t="shared" si="38"/>
        <v>3</v>
      </c>
      <c r="G266" s="5">
        <f t="shared" si="39"/>
        <v>1</v>
      </c>
      <c r="H266" s="5">
        <f t="shared" si="40"/>
        <v>1</v>
      </c>
      <c r="I266" s="12">
        <v>1</v>
      </c>
      <c r="J266" s="5">
        <f t="shared" si="41"/>
        <v>1</v>
      </c>
      <c r="K266" s="5">
        <f t="shared" si="42"/>
        <v>1</v>
      </c>
      <c r="L266" s="12">
        <v>1</v>
      </c>
      <c r="M266" s="5">
        <f aca="true" t="shared" si="44" ref="M266:M329">IF(G261="Day",1,IF((B266+G266/10)=(B261+G261/10),0,1))</f>
        <v>1</v>
      </c>
      <c r="N266" s="5">
        <f t="shared" si="43"/>
        <v>1</v>
      </c>
    </row>
    <row r="267" spans="1:14" ht="12.75">
      <c r="A267" s="2">
        <v>6.02</v>
      </c>
      <c r="B267" s="2">
        <v>118</v>
      </c>
      <c r="C267" s="2">
        <v>1</v>
      </c>
      <c r="D267" s="4" t="str">
        <f t="shared" si="36"/>
        <v>Nathan Klein</v>
      </c>
      <c r="E267" s="4" t="str">
        <f t="shared" si="37"/>
        <v>Small World</v>
      </c>
      <c r="F267" s="5">
        <f t="shared" si="38"/>
        <v>4</v>
      </c>
      <c r="G267" s="5">
        <f t="shared" si="39"/>
        <v>1</v>
      </c>
      <c r="H267" s="5">
        <f t="shared" si="40"/>
        <v>10</v>
      </c>
      <c r="I267" s="12">
        <v>1</v>
      </c>
      <c r="J267" s="5">
        <f t="shared" si="41"/>
        <v>1</v>
      </c>
      <c r="K267" s="5">
        <f t="shared" si="42"/>
        <v>10</v>
      </c>
      <c r="L267" s="12">
        <v>1</v>
      </c>
      <c r="M267" s="5">
        <f t="shared" si="44"/>
        <v>1</v>
      </c>
      <c r="N267" s="5">
        <f t="shared" si="43"/>
        <v>10</v>
      </c>
    </row>
    <row r="268" spans="1:14" ht="12.75">
      <c r="A268" s="2">
        <v>17.03</v>
      </c>
      <c r="B268" s="2">
        <v>118</v>
      </c>
      <c r="C268" s="2">
        <v>3</v>
      </c>
      <c r="D268" s="4" t="str">
        <f t="shared" si="36"/>
        <v>Nathan Klein</v>
      </c>
      <c r="E268" s="4" t="str">
        <f t="shared" si="37"/>
        <v>Lords of Waterdeep</v>
      </c>
      <c r="F268" s="5">
        <f t="shared" si="38"/>
        <v>5</v>
      </c>
      <c r="G268" s="5">
        <f t="shared" si="39"/>
        <v>1</v>
      </c>
      <c r="H268" s="5">
        <f t="shared" si="40"/>
        <v>3</v>
      </c>
      <c r="I268" s="12">
        <v>1</v>
      </c>
      <c r="J268" s="5">
        <f t="shared" si="41"/>
        <v>1</v>
      </c>
      <c r="K268" s="5">
        <f t="shared" si="42"/>
        <v>3</v>
      </c>
      <c r="L268" s="12">
        <v>1</v>
      </c>
      <c r="M268" s="5">
        <f t="shared" si="44"/>
        <v>1</v>
      </c>
      <c r="N268" s="5">
        <f t="shared" si="43"/>
        <v>3</v>
      </c>
    </row>
    <row r="269" spans="1:14" ht="12.75">
      <c r="A269" s="2">
        <v>4.01</v>
      </c>
      <c r="B269" s="2">
        <v>118</v>
      </c>
      <c r="C269" s="2">
        <v>4</v>
      </c>
      <c r="D269" s="4" t="str">
        <f t="shared" si="36"/>
        <v>Nathan Klein</v>
      </c>
      <c r="E269" s="4" t="str">
        <f t="shared" si="37"/>
        <v>Vegas Showdown</v>
      </c>
      <c r="F269" s="5">
        <f t="shared" si="38"/>
        <v>5</v>
      </c>
      <c r="G269" s="5">
        <f t="shared" si="39"/>
        <v>1</v>
      </c>
      <c r="H269" s="5">
        <f t="shared" si="40"/>
        <v>2</v>
      </c>
      <c r="I269" s="12">
        <v>1</v>
      </c>
      <c r="J269" s="5">
        <f t="shared" si="41"/>
        <v>1</v>
      </c>
      <c r="K269" s="5">
        <f t="shared" si="42"/>
        <v>2</v>
      </c>
      <c r="L269" s="12">
        <v>1</v>
      </c>
      <c r="M269" s="5">
        <f t="shared" si="44"/>
        <v>1</v>
      </c>
      <c r="N269" s="5">
        <f t="shared" si="43"/>
        <v>2</v>
      </c>
    </row>
    <row r="270" spans="1:14" ht="12.75">
      <c r="A270" s="2">
        <v>14.05</v>
      </c>
      <c r="B270" s="2">
        <v>118</v>
      </c>
      <c r="C270" s="2">
        <v>3</v>
      </c>
      <c r="D270" s="4" t="str">
        <f t="shared" si="36"/>
        <v>Nathan Klein</v>
      </c>
      <c r="E270" s="4" t="str">
        <f t="shared" si="37"/>
        <v>Stone Age</v>
      </c>
      <c r="F270" s="5">
        <f t="shared" si="38"/>
        <v>4</v>
      </c>
      <c r="G270" s="5">
        <f t="shared" si="39"/>
        <v>1</v>
      </c>
      <c r="H270" s="5">
        <f t="shared" si="40"/>
        <v>2</v>
      </c>
      <c r="I270" s="12">
        <v>1</v>
      </c>
      <c r="J270" s="5">
        <f t="shared" si="41"/>
        <v>1</v>
      </c>
      <c r="K270" s="5">
        <f t="shared" si="42"/>
        <v>2</v>
      </c>
      <c r="L270" s="12">
        <v>1</v>
      </c>
      <c r="M270" s="5">
        <f t="shared" si="44"/>
        <v>1</v>
      </c>
      <c r="N270" s="5">
        <f t="shared" si="43"/>
        <v>2</v>
      </c>
    </row>
    <row r="271" spans="1:14" ht="12.75">
      <c r="A271" s="2">
        <v>22.03</v>
      </c>
      <c r="B271" s="2">
        <v>118</v>
      </c>
      <c r="C271" s="2">
        <v>4</v>
      </c>
      <c r="D271" s="4" t="str">
        <f t="shared" si="36"/>
        <v>Nathan Klein</v>
      </c>
      <c r="E271" s="4" t="str">
        <f t="shared" si="37"/>
        <v>Power Grid</v>
      </c>
      <c r="F271" s="5">
        <f t="shared" si="38"/>
        <v>5</v>
      </c>
      <c r="G271" s="5">
        <f t="shared" si="39"/>
        <v>1</v>
      </c>
      <c r="H271" s="5">
        <f t="shared" si="40"/>
        <v>2</v>
      </c>
      <c r="I271" s="12">
        <v>1</v>
      </c>
      <c r="J271" s="5">
        <f t="shared" si="41"/>
        <v>1</v>
      </c>
      <c r="K271" s="5">
        <f t="shared" si="42"/>
        <v>2</v>
      </c>
      <c r="L271" s="12">
        <v>1</v>
      </c>
      <c r="M271" s="5">
        <f t="shared" si="44"/>
        <v>1</v>
      </c>
      <c r="N271" s="5">
        <f t="shared" si="43"/>
        <v>2</v>
      </c>
    </row>
    <row r="272" spans="1:14" ht="12.75">
      <c r="A272" s="2">
        <v>34.03</v>
      </c>
      <c r="B272" s="2">
        <v>118</v>
      </c>
      <c r="C272" s="2">
        <v>2</v>
      </c>
      <c r="D272" s="4" t="str">
        <f t="shared" si="36"/>
        <v>Nathan Klein</v>
      </c>
      <c r="E272" s="4" t="str">
        <f t="shared" si="37"/>
        <v>7 Wonders</v>
      </c>
      <c r="F272" s="5">
        <f t="shared" si="38"/>
        <v>6</v>
      </c>
      <c r="G272" s="5">
        <f t="shared" si="39"/>
        <v>2</v>
      </c>
      <c r="H272" s="5">
        <f t="shared" si="40"/>
        <v>6</v>
      </c>
      <c r="I272" s="12">
        <v>1</v>
      </c>
      <c r="J272" s="5">
        <f t="shared" si="41"/>
        <v>1</v>
      </c>
      <c r="K272" s="5">
        <f t="shared" si="42"/>
        <v>6</v>
      </c>
      <c r="L272" s="12">
        <v>1</v>
      </c>
      <c r="M272" s="5">
        <f t="shared" si="44"/>
        <v>1</v>
      </c>
      <c r="N272" s="5">
        <f t="shared" si="43"/>
        <v>6</v>
      </c>
    </row>
    <row r="273" spans="1:14" ht="12.75">
      <c r="A273" s="2">
        <v>29.02</v>
      </c>
      <c r="B273" s="2">
        <v>118</v>
      </c>
      <c r="C273" s="2">
        <v>5</v>
      </c>
      <c r="D273" s="4" t="str">
        <f t="shared" si="36"/>
        <v>Nathan Klein</v>
      </c>
      <c r="E273" s="4" t="str">
        <f t="shared" si="37"/>
        <v>Puerto Rico</v>
      </c>
      <c r="F273" s="5">
        <f t="shared" si="38"/>
        <v>5</v>
      </c>
      <c r="G273" s="5">
        <f t="shared" si="39"/>
        <v>2</v>
      </c>
      <c r="H273" s="5">
        <f t="shared" si="40"/>
        <v>1</v>
      </c>
      <c r="I273" s="12">
        <v>1</v>
      </c>
      <c r="J273" s="5">
        <f t="shared" si="41"/>
        <v>1</v>
      </c>
      <c r="K273" s="5">
        <f t="shared" si="42"/>
        <v>1</v>
      </c>
      <c r="L273" s="12">
        <v>1</v>
      </c>
      <c r="M273" s="5">
        <f t="shared" si="44"/>
        <v>1</v>
      </c>
      <c r="N273" s="5">
        <f t="shared" si="43"/>
        <v>1</v>
      </c>
    </row>
    <row r="274" spans="1:14" ht="12.75">
      <c r="A274" s="2">
        <v>1.02</v>
      </c>
      <c r="B274" s="2">
        <v>119</v>
      </c>
      <c r="C274" s="2">
        <v>1</v>
      </c>
      <c r="D274" s="4" t="str">
        <f t="shared" si="36"/>
        <v>Doug Mercer</v>
      </c>
      <c r="E274" s="4" t="str">
        <f t="shared" si="37"/>
        <v>A Few Acres of Snow</v>
      </c>
      <c r="F274" s="5">
        <f t="shared" si="38"/>
        <v>2</v>
      </c>
      <c r="G274" s="5">
        <f t="shared" si="39"/>
        <v>1</v>
      </c>
      <c r="H274" s="5">
        <f t="shared" si="40"/>
        <v>6</v>
      </c>
      <c r="I274" s="12">
        <v>1</v>
      </c>
      <c r="J274" s="5">
        <f t="shared" si="41"/>
        <v>1</v>
      </c>
      <c r="K274" s="5">
        <f t="shared" si="42"/>
        <v>6</v>
      </c>
      <c r="L274" s="12">
        <v>1</v>
      </c>
      <c r="M274" s="5">
        <f t="shared" si="44"/>
        <v>1</v>
      </c>
      <c r="N274" s="5">
        <f t="shared" si="43"/>
        <v>6</v>
      </c>
    </row>
    <row r="275" spans="1:14" ht="12.75">
      <c r="A275" s="2">
        <v>11.02</v>
      </c>
      <c r="B275" s="2">
        <v>119</v>
      </c>
      <c r="C275" s="2">
        <v>2</v>
      </c>
      <c r="D275" s="4" t="str">
        <f t="shared" si="36"/>
        <v>Doug Mercer</v>
      </c>
      <c r="E275" s="4" t="str">
        <f t="shared" si="37"/>
        <v>Brass</v>
      </c>
      <c r="F275" s="5">
        <f t="shared" si="38"/>
        <v>3</v>
      </c>
      <c r="G275" s="5">
        <f t="shared" si="39"/>
        <v>1</v>
      </c>
      <c r="H275" s="5">
        <f t="shared" si="40"/>
        <v>6</v>
      </c>
      <c r="I275" s="12">
        <v>1</v>
      </c>
      <c r="J275" s="5">
        <f t="shared" si="41"/>
        <v>1</v>
      </c>
      <c r="K275" s="5">
        <f t="shared" si="42"/>
        <v>6</v>
      </c>
      <c r="L275" s="12">
        <v>1</v>
      </c>
      <c r="M275" s="5">
        <f t="shared" si="44"/>
        <v>1</v>
      </c>
      <c r="N275" s="5">
        <f t="shared" si="43"/>
        <v>6</v>
      </c>
    </row>
    <row r="276" spans="1:14" ht="12.75">
      <c r="A276" s="2">
        <v>25.02</v>
      </c>
      <c r="B276" s="2">
        <v>119</v>
      </c>
      <c r="C276" s="2">
        <v>2</v>
      </c>
      <c r="D276" s="4" t="str">
        <f t="shared" si="36"/>
        <v>Doug Mercer</v>
      </c>
      <c r="E276" s="4" t="str">
        <f t="shared" si="37"/>
        <v>Tzolk'in: The Mayan Calendar</v>
      </c>
      <c r="F276" s="5">
        <f t="shared" si="38"/>
        <v>3</v>
      </c>
      <c r="G276" s="5">
        <f t="shared" si="39"/>
        <v>1</v>
      </c>
      <c r="H276" s="5">
        <f t="shared" si="40"/>
        <v>6</v>
      </c>
      <c r="I276" s="12">
        <v>1</v>
      </c>
      <c r="J276" s="5">
        <f t="shared" si="41"/>
        <v>1</v>
      </c>
      <c r="K276" s="5">
        <f t="shared" si="42"/>
        <v>6</v>
      </c>
      <c r="L276" s="12">
        <v>1</v>
      </c>
      <c r="M276" s="5">
        <f t="shared" si="44"/>
        <v>1</v>
      </c>
      <c r="N276" s="5">
        <f t="shared" si="43"/>
        <v>6</v>
      </c>
    </row>
    <row r="277" spans="1:14" ht="12.75">
      <c r="A277" s="2">
        <v>7.01</v>
      </c>
      <c r="B277" s="2">
        <v>120</v>
      </c>
      <c r="C277" s="2">
        <v>1</v>
      </c>
      <c r="D277" s="4" t="str">
        <f t="shared" si="36"/>
        <v>Christy Applegate</v>
      </c>
      <c r="E277" s="4" t="str">
        <f t="shared" si="37"/>
        <v>Ticket to Ride</v>
      </c>
      <c r="F277" s="5">
        <f t="shared" si="38"/>
        <v>4</v>
      </c>
      <c r="G277" s="5">
        <f t="shared" si="39"/>
        <v>1</v>
      </c>
      <c r="H277" s="5">
        <f t="shared" si="40"/>
        <v>10</v>
      </c>
      <c r="I277" s="12">
        <v>1</v>
      </c>
      <c r="J277" s="5">
        <f t="shared" si="41"/>
        <v>1</v>
      </c>
      <c r="K277" s="5">
        <f t="shared" si="42"/>
        <v>10</v>
      </c>
      <c r="L277" s="12">
        <v>1</v>
      </c>
      <c r="M277" s="5">
        <f t="shared" si="44"/>
        <v>1</v>
      </c>
      <c r="N277" s="5">
        <f t="shared" si="43"/>
        <v>10</v>
      </c>
    </row>
    <row r="278" spans="1:14" ht="12.75">
      <c r="A278" s="2">
        <v>14.04</v>
      </c>
      <c r="B278" s="2">
        <v>120</v>
      </c>
      <c r="C278" s="2">
        <v>1</v>
      </c>
      <c r="D278" s="4" t="str">
        <f t="shared" si="36"/>
        <v>Christy Applegate</v>
      </c>
      <c r="E278" s="4" t="str">
        <f t="shared" si="37"/>
        <v>Stone Age</v>
      </c>
      <c r="F278" s="5">
        <f t="shared" si="38"/>
        <v>4</v>
      </c>
      <c r="G278" s="5">
        <f t="shared" si="39"/>
        <v>1</v>
      </c>
      <c r="H278" s="5">
        <f t="shared" si="40"/>
        <v>10</v>
      </c>
      <c r="I278" s="12">
        <v>1</v>
      </c>
      <c r="J278" s="5">
        <f t="shared" si="41"/>
        <v>1</v>
      </c>
      <c r="K278" s="5">
        <f t="shared" si="42"/>
        <v>10</v>
      </c>
      <c r="L278" s="12">
        <v>1</v>
      </c>
      <c r="M278" s="5">
        <f t="shared" si="44"/>
        <v>1</v>
      </c>
      <c r="N278" s="5">
        <f t="shared" si="43"/>
        <v>10</v>
      </c>
    </row>
    <row r="279" spans="1:14" ht="12.75">
      <c r="A279" s="2">
        <v>16.02</v>
      </c>
      <c r="B279" s="2">
        <v>120</v>
      </c>
      <c r="C279" s="2">
        <v>2</v>
      </c>
      <c r="D279" s="4" t="str">
        <f t="shared" si="36"/>
        <v>Christy Applegate</v>
      </c>
      <c r="E279" s="4" t="str">
        <f t="shared" si="37"/>
        <v>Castles of Burgundy</v>
      </c>
      <c r="F279" s="5">
        <f t="shared" si="38"/>
        <v>4</v>
      </c>
      <c r="G279" s="5">
        <f t="shared" si="39"/>
        <v>1</v>
      </c>
      <c r="H279" s="5">
        <f t="shared" si="40"/>
        <v>6</v>
      </c>
      <c r="I279" s="12">
        <v>1</v>
      </c>
      <c r="J279" s="5">
        <f t="shared" si="41"/>
        <v>1</v>
      </c>
      <c r="K279" s="5">
        <f t="shared" si="42"/>
        <v>6</v>
      </c>
      <c r="L279" s="12">
        <v>1</v>
      </c>
      <c r="M279" s="5">
        <f t="shared" si="44"/>
        <v>1</v>
      </c>
      <c r="N279" s="5">
        <f t="shared" si="43"/>
        <v>6</v>
      </c>
    </row>
    <row r="280" spans="1:14" ht="12.75">
      <c r="A280" s="2">
        <v>2.01</v>
      </c>
      <c r="B280" s="2">
        <v>120</v>
      </c>
      <c r="C280" s="2">
        <v>5</v>
      </c>
      <c r="D280" s="4" t="str">
        <f t="shared" si="36"/>
        <v>Christy Applegate</v>
      </c>
      <c r="E280" s="4" t="str">
        <f t="shared" si="37"/>
        <v>Hansa Teutonica</v>
      </c>
      <c r="F280" s="5">
        <f t="shared" si="38"/>
        <v>5</v>
      </c>
      <c r="G280" s="5">
        <f t="shared" si="39"/>
        <v>1</v>
      </c>
      <c r="H280" s="5">
        <f t="shared" si="40"/>
        <v>1</v>
      </c>
      <c r="I280" s="12">
        <v>1</v>
      </c>
      <c r="J280" s="5">
        <f t="shared" si="41"/>
        <v>1</v>
      </c>
      <c r="K280" s="5">
        <f t="shared" si="42"/>
        <v>1</v>
      </c>
      <c r="L280" s="12">
        <v>1</v>
      </c>
      <c r="M280" s="5">
        <f t="shared" si="44"/>
        <v>1</v>
      </c>
      <c r="N280" s="5">
        <f t="shared" si="43"/>
        <v>1</v>
      </c>
    </row>
    <row r="281" spans="1:14" ht="12.75">
      <c r="A281" s="2">
        <v>27.01</v>
      </c>
      <c r="B281" s="2">
        <v>120</v>
      </c>
      <c r="C281" s="2">
        <v>2</v>
      </c>
      <c r="D281" s="4" t="str">
        <f t="shared" si="36"/>
        <v>Christy Applegate</v>
      </c>
      <c r="E281" s="4" t="str">
        <f t="shared" si="37"/>
        <v>Lost Cities</v>
      </c>
      <c r="F281" s="5">
        <f t="shared" si="38"/>
        <v>2</v>
      </c>
      <c r="G281" s="5">
        <f t="shared" si="39"/>
        <v>1</v>
      </c>
      <c r="H281" s="5">
        <f t="shared" si="40"/>
        <v>1</v>
      </c>
      <c r="I281" s="12">
        <v>1</v>
      </c>
      <c r="J281" s="5">
        <f t="shared" si="41"/>
        <v>1</v>
      </c>
      <c r="K281" s="5">
        <f t="shared" si="42"/>
        <v>1</v>
      </c>
      <c r="L281" s="12">
        <v>1</v>
      </c>
      <c r="M281" s="5">
        <f t="shared" si="44"/>
        <v>1</v>
      </c>
      <c r="N281" s="5">
        <f t="shared" si="43"/>
        <v>1</v>
      </c>
    </row>
    <row r="282" spans="1:14" ht="12.75">
      <c r="A282" s="2">
        <v>2.01</v>
      </c>
      <c r="B282" s="2">
        <v>121</v>
      </c>
      <c r="C282" s="2">
        <v>1</v>
      </c>
      <c r="D282" s="4" t="str">
        <f t="shared" si="36"/>
        <v>Jay Boring</v>
      </c>
      <c r="E282" s="4" t="str">
        <f t="shared" si="37"/>
        <v>Hansa Teutonica</v>
      </c>
      <c r="F282" s="5">
        <f t="shared" si="38"/>
        <v>5</v>
      </c>
      <c r="G282" s="5">
        <f t="shared" si="39"/>
        <v>1</v>
      </c>
      <c r="H282" s="5">
        <f t="shared" si="40"/>
        <v>10</v>
      </c>
      <c r="I282" s="12">
        <v>1</v>
      </c>
      <c r="J282" s="5">
        <f t="shared" si="41"/>
        <v>1</v>
      </c>
      <c r="K282" s="5">
        <f t="shared" si="42"/>
        <v>10</v>
      </c>
      <c r="L282" s="12">
        <v>1</v>
      </c>
      <c r="M282" s="5">
        <f t="shared" si="44"/>
        <v>1</v>
      </c>
      <c r="N282" s="5">
        <f t="shared" si="43"/>
        <v>10</v>
      </c>
    </row>
    <row r="283" spans="1:14" ht="12.75">
      <c r="A283" s="2">
        <v>7.01</v>
      </c>
      <c r="B283" s="2">
        <v>121</v>
      </c>
      <c r="C283" s="2">
        <v>2</v>
      </c>
      <c r="D283" s="4" t="str">
        <f t="shared" si="36"/>
        <v>Jay Boring</v>
      </c>
      <c r="E283" s="4" t="str">
        <f t="shared" si="37"/>
        <v>Ticket to Ride</v>
      </c>
      <c r="F283" s="5">
        <f t="shared" si="38"/>
        <v>4</v>
      </c>
      <c r="G283" s="5">
        <f t="shared" si="39"/>
        <v>1</v>
      </c>
      <c r="H283" s="5">
        <f t="shared" si="40"/>
        <v>6</v>
      </c>
      <c r="I283" s="12">
        <v>1</v>
      </c>
      <c r="J283" s="5">
        <f t="shared" si="41"/>
        <v>1</v>
      </c>
      <c r="K283" s="5">
        <f t="shared" si="42"/>
        <v>6</v>
      </c>
      <c r="L283" s="12">
        <v>1</v>
      </c>
      <c r="M283" s="5">
        <f t="shared" si="44"/>
        <v>1</v>
      </c>
      <c r="N283" s="5">
        <f t="shared" si="43"/>
        <v>6</v>
      </c>
    </row>
    <row r="284" spans="1:14" ht="12.75">
      <c r="A284" s="2">
        <v>34.03</v>
      </c>
      <c r="B284" s="2">
        <v>121</v>
      </c>
      <c r="C284" s="2">
        <v>1</v>
      </c>
      <c r="D284" s="4" t="str">
        <f t="shared" si="36"/>
        <v>Jay Boring</v>
      </c>
      <c r="E284" s="4" t="str">
        <f t="shared" si="37"/>
        <v>7 Wonders</v>
      </c>
      <c r="F284" s="5">
        <f t="shared" si="38"/>
        <v>6</v>
      </c>
      <c r="G284" s="5">
        <f t="shared" si="39"/>
        <v>2</v>
      </c>
      <c r="H284" s="5">
        <f t="shared" si="40"/>
        <v>10</v>
      </c>
      <c r="I284" s="12">
        <v>1</v>
      </c>
      <c r="J284" s="5">
        <f t="shared" si="41"/>
        <v>1</v>
      </c>
      <c r="K284" s="5">
        <f t="shared" si="42"/>
        <v>10</v>
      </c>
      <c r="L284" s="12">
        <v>1</v>
      </c>
      <c r="M284" s="5">
        <f t="shared" si="44"/>
        <v>1</v>
      </c>
      <c r="N284" s="5">
        <f t="shared" si="43"/>
        <v>10</v>
      </c>
    </row>
    <row r="285" spans="1:14" ht="12.75">
      <c r="A285" s="2">
        <v>11.02</v>
      </c>
      <c r="B285" s="2">
        <v>123</v>
      </c>
      <c r="C285" s="2">
        <v>3</v>
      </c>
      <c r="D285" s="4" t="str">
        <f t="shared" si="36"/>
        <v>Mark</v>
      </c>
      <c r="E285" s="4" t="str">
        <f t="shared" si="37"/>
        <v>Brass</v>
      </c>
      <c r="F285" s="5">
        <f t="shared" si="38"/>
        <v>3</v>
      </c>
      <c r="G285" s="5">
        <f t="shared" si="39"/>
        <v>1</v>
      </c>
      <c r="H285" s="5">
        <f t="shared" si="40"/>
        <v>1</v>
      </c>
      <c r="I285" s="12">
        <v>1</v>
      </c>
      <c r="J285" s="5">
        <f t="shared" si="41"/>
        <v>1</v>
      </c>
      <c r="K285" s="5">
        <f t="shared" si="42"/>
        <v>1</v>
      </c>
      <c r="L285" s="12">
        <v>1</v>
      </c>
      <c r="M285" s="5">
        <f t="shared" si="44"/>
        <v>1</v>
      </c>
      <c r="N285" s="5">
        <f t="shared" si="43"/>
        <v>1</v>
      </c>
    </row>
    <row r="286" spans="1:14" ht="12.75">
      <c r="A286" s="2">
        <v>16.02</v>
      </c>
      <c r="B286" s="2">
        <v>123.1</v>
      </c>
      <c r="C286" s="2">
        <v>3</v>
      </c>
      <c r="D286" s="4" t="str">
        <f t="shared" si="36"/>
        <v>Jay Converse</v>
      </c>
      <c r="E286" s="4" t="str">
        <f t="shared" si="37"/>
        <v>Castles of Burgundy</v>
      </c>
      <c r="F286" s="5">
        <f t="shared" si="38"/>
        <v>4</v>
      </c>
      <c r="G286" s="5">
        <f t="shared" si="39"/>
        <v>1</v>
      </c>
      <c r="H286" s="5">
        <f t="shared" si="40"/>
        <v>2</v>
      </c>
      <c r="I286" s="12">
        <v>1</v>
      </c>
      <c r="J286" s="5">
        <f t="shared" si="41"/>
        <v>1</v>
      </c>
      <c r="K286" s="5">
        <f t="shared" si="42"/>
        <v>2</v>
      </c>
      <c r="L286" s="12">
        <v>1</v>
      </c>
      <c r="M286" s="5">
        <f t="shared" si="44"/>
        <v>1</v>
      </c>
      <c r="N286" s="5">
        <f t="shared" si="43"/>
        <v>2</v>
      </c>
    </row>
    <row r="287" spans="1:14" ht="12.75">
      <c r="A287" s="2">
        <v>3.05</v>
      </c>
      <c r="B287" s="2">
        <v>124</v>
      </c>
      <c r="C287" s="2">
        <v>3</v>
      </c>
      <c r="D287" s="4" t="str">
        <f t="shared" si="36"/>
        <v>Mishal Hitselberger</v>
      </c>
      <c r="E287" s="4" t="str">
        <f t="shared" si="37"/>
        <v>Thurn and Taxis</v>
      </c>
      <c r="F287" s="5">
        <f t="shared" si="38"/>
        <v>3</v>
      </c>
      <c r="G287" s="5">
        <f t="shared" si="39"/>
        <v>1</v>
      </c>
      <c r="H287" s="5">
        <f t="shared" si="40"/>
        <v>1</v>
      </c>
      <c r="I287" s="12">
        <v>1</v>
      </c>
      <c r="J287" s="5">
        <f t="shared" si="41"/>
        <v>1</v>
      </c>
      <c r="K287" s="5">
        <f t="shared" si="42"/>
        <v>1</v>
      </c>
      <c r="L287" s="12">
        <v>1</v>
      </c>
      <c r="M287" s="5">
        <f t="shared" si="44"/>
        <v>1</v>
      </c>
      <c r="N287" s="5">
        <f t="shared" si="43"/>
        <v>1</v>
      </c>
    </row>
    <row r="288" spans="1:14" ht="12.75">
      <c r="A288" s="2">
        <v>3.04</v>
      </c>
      <c r="B288" s="2">
        <v>126</v>
      </c>
      <c r="C288" s="2">
        <v>1</v>
      </c>
      <c r="D288" s="4" t="str">
        <f t="shared" si="36"/>
        <v>Chris Suarez</v>
      </c>
      <c r="E288" s="4" t="str">
        <f t="shared" si="37"/>
        <v>Thurn and Taxis</v>
      </c>
      <c r="F288" s="5">
        <f t="shared" si="38"/>
        <v>3</v>
      </c>
      <c r="G288" s="5">
        <f t="shared" si="39"/>
        <v>1</v>
      </c>
      <c r="H288" s="5">
        <f t="shared" si="40"/>
        <v>10</v>
      </c>
      <c r="I288" s="12">
        <v>1</v>
      </c>
      <c r="J288" s="5">
        <f t="shared" si="41"/>
        <v>1</v>
      </c>
      <c r="K288" s="5">
        <f t="shared" si="42"/>
        <v>10</v>
      </c>
      <c r="L288" s="12">
        <v>1</v>
      </c>
      <c r="M288" s="5">
        <f t="shared" si="44"/>
        <v>1</v>
      </c>
      <c r="N288" s="5">
        <f t="shared" si="43"/>
        <v>10</v>
      </c>
    </row>
    <row r="289" spans="1:14" ht="12.75">
      <c r="A289" s="2">
        <v>14.06</v>
      </c>
      <c r="B289" s="2">
        <v>126</v>
      </c>
      <c r="C289" s="2">
        <v>1</v>
      </c>
      <c r="D289" s="4" t="str">
        <f t="shared" si="36"/>
        <v>Chris Suarez</v>
      </c>
      <c r="E289" s="4" t="str">
        <f t="shared" si="37"/>
        <v>Stone Age</v>
      </c>
      <c r="F289" s="5">
        <f t="shared" si="38"/>
        <v>4</v>
      </c>
      <c r="G289" s="5">
        <f t="shared" si="39"/>
        <v>1</v>
      </c>
      <c r="H289" s="5">
        <f t="shared" si="40"/>
        <v>10</v>
      </c>
      <c r="I289" s="12">
        <v>1</v>
      </c>
      <c r="J289" s="5">
        <f t="shared" si="41"/>
        <v>1</v>
      </c>
      <c r="K289" s="5">
        <f t="shared" si="42"/>
        <v>10</v>
      </c>
      <c r="L289" s="12">
        <v>1</v>
      </c>
      <c r="M289" s="5">
        <f t="shared" si="44"/>
        <v>1</v>
      </c>
      <c r="N289" s="5">
        <f t="shared" si="43"/>
        <v>10</v>
      </c>
    </row>
    <row r="290" spans="1:14" ht="12.75">
      <c r="A290" s="2">
        <v>19.01</v>
      </c>
      <c r="B290" s="2">
        <v>126</v>
      </c>
      <c r="C290" s="2">
        <v>3</v>
      </c>
      <c r="D290" s="4" t="str">
        <f t="shared" si="36"/>
        <v>Chris Suarez</v>
      </c>
      <c r="E290" s="4" t="str">
        <f t="shared" si="37"/>
        <v>Russian Railroads</v>
      </c>
      <c r="F290" s="5">
        <f t="shared" si="38"/>
        <v>4</v>
      </c>
      <c r="G290" s="5">
        <f t="shared" si="39"/>
        <v>1</v>
      </c>
      <c r="H290" s="5">
        <f t="shared" si="40"/>
        <v>2</v>
      </c>
      <c r="I290" s="12">
        <v>1</v>
      </c>
      <c r="J290" s="5">
        <f t="shared" si="41"/>
        <v>1</v>
      </c>
      <c r="K290" s="5">
        <f t="shared" si="42"/>
        <v>2</v>
      </c>
      <c r="L290" s="12">
        <v>1</v>
      </c>
      <c r="M290" s="5">
        <f t="shared" si="44"/>
        <v>1</v>
      </c>
      <c r="N290" s="5">
        <f t="shared" si="43"/>
        <v>2</v>
      </c>
    </row>
    <row r="291" spans="1:14" ht="12.75">
      <c r="A291" s="2">
        <v>6.03</v>
      </c>
      <c r="B291" s="2">
        <v>128</v>
      </c>
      <c r="C291" s="2">
        <v>3</v>
      </c>
      <c r="D291" s="4" t="str">
        <f t="shared" si="36"/>
        <v>Alan Pysnack</v>
      </c>
      <c r="E291" s="4" t="str">
        <f t="shared" si="37"/>
        <v>Small World</v>
      </c>
      <c r="F291" s="5">
        <f t="shared" si="38"/>
        <v>3</v>
      </c>
      <c r="G291" s="5">
        <f t="shared" si="39"/>
        <v>1</v>
      </c>
      <c r="H291" s="5">
        <f t="shared" si="40"/>
        <v>1</v>
      </c>
      <c r="I291" s="12">
        <v>1</v>
      </c>
      <c r="J291" s="5">
        <f t="shared" si="41"/>
        <v>1</v>
      </c>
      <c r="K291" s="5">
        <f t="shared" si="42"/>
        <v>1</v>
      </c>
      <c r="L291" s="12">
        <v>1</v>
      </c>
      <c r="M291" s="5">
        <f t="shared" si="44"/>
        <v>1</v>
      </c>
      <c r="N291" s="5">
        <f t="shared" si="43"/>
        <v>1</v>
      </c>
    </row>
    <row r="292" spans="1:14" ht="12.75">
      <c r="A292" s="2">
        <v>6.03</v>
      </c>
      <c r="B292" s="2">
        <v>129</v>
      </c>
      <c r="C292" s="2">
        <v>2</v>
      </c>
      <c r="D292" s="4" t="str">
        <f t="shared" si="36"/>
        <v>Brooke Decker</v>
      </c>
      <c r="E292" s="4" t="str">
        <f t="shared" si="37"/>
        <v>Small World</v>
      </c>
      <c r="F292" s="5">
        <f t="shared" si="38"/>
        <v>3</v>
      </c>
      <c r="G292" s="5">
        <f t="shared" si="39"/>
        <v>1</v>
      </c>
      <c r="H292" s="5">
        <f t="shared" si="40"/>
        <v>6</v>
      </c>
      <c r="I292" s="12">
        <v>1</v>
      </c>
      <c r="J292" s="5">
        <f t="shared" si="41"/>
        <v>1</v>
      </c>
      <c r="K292" s="5">
        <f t="shared" si="42"/>
        <v>6</v>
      </c>
      <c r="L292" s="12">
        <v>1</v>
      </c>
      <c r="M292" s="5">
        <f t="shared" si="44"/>
        <v>1</v>
      </c>
      <c r="N292" s="5">
        <f t="shared" si="43"/>
        <v>6</v>
      </c>
    </row>
    <row r="293" spans="1:14" ht="12.75">
      <c r="A293" s="2">
        <v>7.04</v>
      </c>
      <c r="B293" s="2">
        <v>132</v>
      </c>
      <c r="C293" s="2">
        <v>1</v>
      </c>
      <c r="D293" s="4" t="str">
        <f t="shared" si="36"/>
        <v>Helen Powell</v>
      </c>
      <c r="E293" s="4" t="str">
        <f t="shared" si="37"/>
        <v>Ticket to Ride</v>
      </c>
      <c r="F293" s="5">
        <f t="shared" si="38"/>
        <v>4</v>
      </c>
      <c r="G293" s="5">
        <f t="shared" si="39"/>
        <v>1</v>
      </c>
      <c r="H293" s="5">
        <f t="shared" si="40"/>
        <v>10</v>
      </c>
      <c r="I293" s="12">
        <v>1</v>
      </c>
      <c r="J293" s="5">
        <f t="shared" si="41"/>
        <v>1</v>
      </c>
      <c r="K293" s="5">
        <f t="shared" si="42"/>
        <v>10</v>
      </c>
      <c r="L293" s="12">
        <v>1</v>
      </c>
      <c r="M293" s="5">
        <f t="shared" si="44"/>
        <v>1</v>
      </c>
      <c r="N293" s="5">
        <f t="shared" si="43"/>
        <v>10</v>
      </c>
    </row>
    <row r="294" spans="1:14" ht="12.75">
      <c r="A294" s="2">
        <v>22.01</v>
      </c>
      <c r="B294" s="2">
        <v>132</v>
      </c>
      <c r="C294" s="2">
        <v>1</v>
      </c>
      <c r="D294" s="4" t="str">
        <f t="shared" si="36"/>
        <v>Helen Powell</v>
      </c>
      <c r="E294" s="4" t="str">
        <f t="shared" si="37"/>
        <v>Power Grid</v>
      </c>
      <c r="F294" s="5">
        <f t="shared" si="38"/>
        <v>4</v>
      </c>
      <c r="G294" s="5">
        <f t="shared" si="39"/>
        <v>1</v>
      </c>
      <c r="H294" s="5">
        <f t="shared" si="40"/>
        <v>10</v>
      </c>
      <c r="I294" s="12">
        <v>1</v>
      </c>
      <c r="J294" s="5">
        <f t="shared" si="41"/>
        <v>1</v>
      </c>
      <c r="K294" s="5">
        <f t="shared" si="42"/>
        <v>10</v>
      </c>
      <c r="L294" s="12">
        <v>1</v>
      </c>
      <c r="M294" s="5">
        <f t="shared" si="44"/>
        <v>1</v>
      </c>
      <c r="N294" s="5">
        <f t="shared" si="43"/>
        <v>10</v>
      </c>
    </row>
    <row r="295" spans="1:14" ht="12.75">
      <c r="A295" s="2">
        <v>12.01</v>
      </c>
      <c r="B295" s="2">
        <v>132</v>
      </c>
      <c r="C295" s="2">
        <v>2</v>
      </c>
      <c r="D295" s="4" t="str">
        <f t="shared" si="36"/>
        <v>Helen Powell</v>
      </c>
      <c r="E295" s="4" t="str">
        <f t="shared" si="37"/>
        <v>Formula De</v>
      </c>
      <c r="F295" s="5">
        <f t="shared" si="38"/>
        <v>6</v>
      </c>
      <c r="G295" s="5">
        <f t="shared" si="39"/>
        <v>1</v>
      </c>
      <c r="H295" s="5">
        <f t="shared" si="40"/>
        <v>6</v>
      </c>
      <c r="I295" s="12">
        <v>1</v>
      </c>
      <c r="J295" s="5">
        <f t="shared" si="41"/>
        <v>1</v>
      </c>
      <c r="K295" s="5">
        <f t="shared" si="42"/>
        <v>6</v>
      </c>
      <c r="L295" s="12">
        <v>1</v>
      </c>
      <c r="M295" s="5">
        <f t="shared" si="44"/>
        <v>1</v>
      </c>
      <c r="N295" s="5">
        <f t="shared" si="43"/>
        <v>6</v>
      </c>
    </row>
    <row r="296" spans="1:14" ht="12.75">
      <c r="A296" s="2">
        <v>4.01</v>
      </c>
      <c r="B296" s="2">
        <v>132</v>
      </c>
      <c r="C296" s="2">
        <v>5</v>
      </c>
      <c r="D296" s="4" t="str">
        <f t="shared" si="36"/>
        <v>Helen Powell</v>
      </c>
      <c r="E296" s="4" t="str">
        <f t="shared" si="37"/>
        <v>Vegas Showdown</v>
      </c>
      <c r="F296" s="5">
        <f t="shared" si="38"/>
        <v>5</v>
      </c>
      <c r="G296" s="5">
        <f t="shared" si="39"/>
        <v>1</v>
      </c>
      <c r="H296" s="5">
        <f t="shared" si="40"/>
        <v>1</v>
      </c>
      <c r="I296" s="12">
        <v>1</v>
      </c>
      <c r="J296" s="5">
        <f t="shared" si="41"/>
        <v>1</v>
      </c>
      <c r="K296" s="5">
        <f t="shared" si="42"/>
        <v>1</v>
      </c>
      <c r="L296" s="12">
        <v>1</v>
      </c>
      <c r="M296" s="5">
        <f t="shared" si="44"/>
        <v>1</v>
      </c>
      <c r="N296" s="5">
        <f t="shared" si="43"/>
        <v>1</v>
      </c>
    </row>
    <row r="297" spans="1:14" ht="12.75">
      <c r="A297" s="2">
        <v>19.04</v>
      </c>
      <c r="B297" s="2">
        <v>132</v>
      </c>
      <c r="C297" s="2">
        <v>3</v>
      </c>
      <c r="D297" s="4" t="str">
        <f t="shared" si="36"/>
        <v>Helen Powell</v>
      </c>
      <c r="E297" s="4" t="str">
        <f t="shared" si="37"/>
        <v>Russian Railroads</v>
      </c>
      <c r="F297" s="5">
        <f t="shared" si="38"/>
        <v>3</v>
      </c>
      <c r="G297" s="5">
        <f t="shared" si="39"/>
        <v>1</v>
      </c>
      <c r="H297" s="5">
        <f t="shared" si="40"/>
        <v>1</v>
      </c>
      <c r="I297" s="12">
        <v>1</v>
      </c>
      <c r="J297" s="5">
        <f t="shared" si="41"/>
        <v>1</v>
      </c>
      <c r="K297" s="5">
        <f t="shared" si="42"/>
        <v>1</v>
      </c>
      <c r="L297" s="12">
        <v>1</v>
      </c>
      <c r="M297" s="5">
        <f t="shared" si="44"/>
        <v>1</v>
      </c>
      <c r="N297" s="5">
        <f t="shared" si="43"/>
        <v>1</v>
      </c>
    </row>
    <row r="298" spans="1:14" ht="12.75">
      <c r="A298" s="2">
        <v>29.03</v>
      </c>
      <c r="B298" s="2">
        <v>132</v>
      </c>
      <c r="C298" s="2">
        <v>2</v>
      </c>
      <c r="D298" s="4" t="str">
        <f t="shared" si="36"/>
        <v>Helen Powell</v>
      </c>
      <c r="E298" s="4" t="str">
        <f t="shared" si="37"/>
        <v>Puerto Rico</v>
      </c>
      <c r="F298" s="5">
        <f t="shared" si="38"/>
        <v>5</v>
      </c>
      <c r="G298" s="5">
        <f t="shared" si="39"/>
        <v>2</v>
      </c>
      <c r="H298" s="5">
        <f t="shared" si="40"/>
        <v>6</v>
      </c>
      <c r="I298" s="12">
        <v>1</v>
      </c>
      <c r="J298" s="5">
        <f t="shared" si="41"/>
        <v>1</v>
      </c>
      <c r="K298" s="5">
        <f t="shared" si="42"/>
        <v>6</v>
      </c>
      <c r="L298" s="12">
        <v>1</v>
      </c>
      <c r="M298" s="5">
        <f t="shared" si="44"/>
        <v>1</v>
      </c>
      <c r="N298" s="5">
        <f t="shared" si="43"/>
        <v>6</v>
      </c>
    </row>
    <row r="299" spans="1:14" ht="12.75">
      <c r="A299" s="2">
        <v>33.02</v>
      </c>
      <c r="B299" s="2">
        <v>132</v>
      </c>
      <c r="C299" s="2">
        <v>2</v>
      </c>
      <c r="D299" s="4" t="str">
        <f t="shared" si="36"/>
        <v>Helen Powell</v>
      </c>
      <c r="E299" s="4" t="str">
        <f t="shared" si="37"/>
        <v>Trains</v>
      </c>
      <c r="F299" s="5">
        <f t="shared" si="38"/>
        <v>3</v>
      </c>
      <c r="G299" s="5">
        <f t="shared" si="39"/>
        <v>2</v>
      </c>
      <c r="H299" s="5">
        <f t="shared" si="40"/>
        <v>6</v>
      </c>
      <c r="I299" s="12">
        <v>1</v>
      </c>
      <c r="J299" s="5">
        <f t="shared" si="41"/>
        <v>1</v>
      </c>
      <c r="K299" s="5">
        <f t="shared" si="42"/>
        <v>6</v>
      </c>
      <c r="L299" s="12">
        <v>1</v>
      </c>
      <c r="M299" s="5">
        <f t="shared" si="44"/>
        <v>1</v>
      </c>
      <c r="N299" s="5">
        <f t="shared" si="43"/>
        <v>6</v>
      </c>
    </row>
    <row r="300" spans="1:14" ht="12.75">
      <c r="A300" s="2">
        <v>37.01</v>
      </c>
      <c r="B300" s="2">
        <v>132</v>
      </c>
      <c r="C300" s="2">
        <v>3</v>
      </c>
      <c r="D300" s="4" t="str">
        <f t="shared" si="36"/>
        <v>Helen Powell</v>
      </c>
      <c r="E300" s="4" t="str">
        <f t="shared" si="37"/>
        <v>Trans America/Europa</v>
      </c>
      <c r="F300" s="5">
        <f t="shared" si="38"/>
        <v>4</v>
      </c>
      <c r="G300" s="5">
        <f t="shared" si="39"/>
        <v>2</v>
      </c>
      <c r="H300" s="5">
        <f t="shared" si="40"/>
        <v>2</v>
      </c>
      <c r="I300" s="12">
        <v>1</v>
      </c>
      <c r="J300" s="5">
        <f t="shared" si="41"/>
        <v>1</v>
      </c>
      <c r="K300" s="5">
        <f t="shared" si="42"/>
        <v>2</v>
      </c>
      <c r="L300" s="12">
        <v>1</v>
      </c>
      <c r="M300" s="5">
        <f t="shared" si="44"/>
        <v>1</v>
      </c>
      <c r="N300" s="5">
        <f t="shared" si="43"/>
        <v>2</v>
      </c>
    </row>
    <row r="301" spans="1:14" ht="12.75">
      <c r="A301" s="2">
        <v>8.02</v>
      </c>
      <c r="B301" s="2">
        <v>137</v>
      </c>
      <c r="C301" s="2">
        <v>1</v>
      </c>
      <c r="D301" s="4" t="str">
        <f t="shared" si="36"/>
        <v>Alex Pang</v>
      </c>
      <c r="E301" s="4" t="str">
        <f t="shared" si="37"/>
        <v>Village</v>
      </c>
      <c r="F301" s="5">
        <f t="shared" si="38"/>
        <v>4</v>
      </c>
      <c r="G301" s="5">
        <f t="shared" si="39"/>
        <v>1</v>
      </c>
      <c r="H301" s="5">
        <f t="shared" si="40"/>
        <v>10</v>
      </c>
      <c r="I301" s="12">
        <v>1</v>
      </c>
      <c r="J301" s="5">
        <f t="shared" si="41"/>
        <v>1</v>
      </c>
      <c r="K301" s="5">
        <f t="shared" si="42"/>
        <v>10</v>
      </c>
      <c r="L301" s="12">
        <v>1</v>
      </c>
      <c r="M301" s="5">
        <f t="shared" si="44"/>
        <v>1</v>
      </c>
      <c r="N301" s="5">
        <f t="shared" si="43"/>
        <v>10</v>
      </c>
    </row>
    <row r="302" spans="1:14" ht="12.75">
      <c r="A302" s="2">
        <v>14.05</v>
      </c>
      <c r="B302" s="2">
        <v>137</v>
      </c>
      <c r="C302" s="2">
        <v>2</v>
      </c>
      <c r="D302" s="4" t="str">
        <f t="shared" si="36"/>
        <v>Alex Pang</v>
      </c>
      <c r="E302" s="4" t="str">
        <f t="shared" si="37"/>
        <v>Stone Age</v>
      </c>
      <c r="F302" s="5">
        <f t="shared" si="38"/>
        <v>4</v>
      </c>
      <c r="G302" s="5">
        <f t="shared" si="39"/>
        <v>1</v>
      </c>
      <c r="H302" s="5">
        <f t="shared" si="40"/>
        <v>6</v>
      </c>
      <c r="I302" s="12">
        <v>1</v>
      </c>
      <c r="J302" s="5">
        <f t="shared" si="41"/>
        <v>1</v>
      </c>
      <c r="K302" s="5">
        <f t="shared" si="42"/>
        <v>6</v>
      </c>
      <c r="L302" s="12">
        <v>1</v>
      </c>
      <c r="M302" s="5">
        <f t="shared" si="44"/>
        <v>1</v>
      </c>
      <c r="N302" s="5">
        <f t="shared" si="43"/>
        <v>6</v>
      </c>
    </row>
    <row r="303" spans="1:14" ht="12.75">
      <c r="A303" s="2">
        <v>29.04</v>
      </c>
      <c r="B303" s="2">
        <v>137</v>
      </c>
      <c r="C303" s="2">
        <v>1</v>
      </c>
      <c r="D303" s="4" t="str">
        <f t="shared" si="36"/>
        <v>Alex Pang</v>
      </c>
      <c r="E303" s="4" t="str">
        <f t="shared" si="37"/>
        <v>Puerto Rico</v>
      </c>
      <c r="F303" s="5">
        <f t="shared" si="38"/>
        <v>4</v>
      </c>
      <c r="G303" s="5">
        <f t="shared" si="39"/>
        <v>2</v>
      </c>
      <c r="H303" s="5">
        <f t="shared" si="40"/>
        <v>10</v>
      </c>
      <c r="I303" s="12">
        <v>1</v>
      </c>
      <c r="J303" s="5">
        <f t="shared" si="41"/>
        <v>1</v>
      </c>
      <c r="K303" s="5">
        <f t="shared" si="42"/>
        <v>10</v>
      </c>
      <c r="L303" s="12">
        <v>1</v>
      </c>
      <c r="M303" s="5">
        <f t="shared" si="44"/>
        <v>1</v>
      </c>
      <c r="N303" s="5">
        <f t="shared" si="43"/>
        <v>10</v>
      </c>
    </row>
    <row r="304" spans="1:14" ht="12.75">
      <c r="A304" s="2">
        <v>33.01</v>
      </c>
      <c r="B304" s="2">
        <v>137</v>
      </c>
      <c r="C304" s="2">
        <v>1</v>
      </c>
      <c r="D304" s="4" t="str">
        <f t="shared" si="36"/>
        <v>Alex Pang</v>
      </c>
      <c r="E304" s="4" t="str">
        <f t="shared" si="37"/>
        <v>Trains</v>
      </c>
      <c r="F304" s="5">
        <f t="shared" si="38"/>
        <v>4</v>
      </c>
      <c r="G304" s="5">
        <f t="shared" si="39"/>
        <v>2</v>
      </c>
      <c r="H304" s="5">
        <f t="shared" si="40"/>
        <v>10</v>
      </c>
      <c r="I304" s="12">
        <v>1</v>
      </c>
      <c r="J304" s="5">
        <f t="shared" si="41"/>
        <v>1</v>
      </c>
      <c r="K304" s="5">
        <f t="shared" si="42"/>
        <v>10</v>
      </c>
      <c r="L304" s="12">
        <v>1</v>
      </c>
      <c r="M304" s="5">
        <f t="shared" si="44"/>
        <v>1</v>
      </c>
      <c r="N304" s="5">
        <f t="shared" si="43"/>
        <v>10</v>
      </c>
    </row>
    <row r="305" spans="1:14" ht="12.75">
      <c r="A305" s="2">
        <v>36.03</v>
      </c>
      <c r="B305" s="2">
        <v>137</v>
      </c>
      <c r="C305" s="2">
        <v>3</v>
      </c>
      <c r="D305" s="4" t="str">
        <f t="shared" si="36"/>
        <v>Alex Pang</v>
      </c>
      <c r="E305" s="4" t="str">
        <f t="shared" si="37"/>
        <v>Carcassonne</v>
      </c>
      <c r="F305" s="5">
        <f t="shared" si="38"/>
        <v>4</v>
      </c>
      <c r="G305" s="5">
        <f t="shared" si="39"/>
        <v>2</v>
      </c>
      <c r="H305" s="5">
        <f t="shared" si="40"/>
        <v>2</v>
      </c>
      <c r="I305" s="12">
        <v>1</v>
      </c>
      <c r="J305" s="5">
        <f t="shared" si="41"/>
        <v>1</v>
      </c>
      <c r="K305" s="5">
        <f t="shared" si="42"/>
        <v>2</v>
      </c>
      <c r="L305" s="12">
        <v>1</v>
      </c>
      <c r="M305" s="5">
        <f t="shared" si="44"/>
        <v>1</v>
      </c>
      <c r="N305" s="5">
        <f t="shared" si="43"/>
        <v>2</v>
      </c>
    </row>
    <row r="306" spans="1:14" ht="12.75">
      <c r="A306" s="2">
        <v>7.06</v>
      </c>
      <c r="B306" s="2">
        <v>140</v>
      </c>
      <c r="C306" s="2">
        <v>2</v>
      </c>
      <c r="D306" s="4" t="str">
        <f t="shared" si="36"/>
        <v>Greg Crowe</v>
      </c>
      <c r="E306" s="4" t="str">
        <f t="shared" si="37"/>
        <v>Ticket to Ride</v>
      </c>
      <c r="F306" s="5">
        <f t="shared" si="38"/>
        <v>4</v>
      </c>
      <c r="G306" s="5">
        <f t="shared" si="39"/>
        <v>1</v>
      </c>
      <c r="H306" s="5">
        <f t="shared" si="40"/>
        <v>6</v>
      </c>
      <c r="I306" s="12">
        <v>1</v>
      </c>
      <c r="J306" s="5">
        <f t="shared" si="41"/>
        <v>1</v>
      </c>
      <c r="K306" s="5">
        <f t="shared" si="42"/>
        <v>6</v>
      </c>
      <c r="L306" s="12">
        <v>1</v>
      </c>
      <c r="M306" s="5">
        <f t="shared" si="44"/>
        <v>1</v>
      </c>
      <c r="N306" s="5">
        <f t="shared" si="43"/>
        <v>6</v>
      </c>
    </row>
    <row r="307" spans="1:14" ht="12.75">
      <c r="A307" s="2">
        <v>25.03</v>
      </c>
      <c r="B307" s="2">
        <v>140</v>
      </c>
      <c r="C307" s="2">
        <v>3</v>
      </c>
      <c r="D307" s="4" t="str">
        <f t="shared" si="36"/>
        <v>Greg Crowe</v>
      </c>
      <c r="E307" s="4" t="str">
        <f t="shared" si="37"/>
        <v>Tzolk'in: The Mayan Calendar</v>
      </c>
      <c r="F307" s="5">
        <f t="shared" si="38"/>
        <v>4</v>
      </c>
      <c r="G307" s="5">
        <f t="shared" si="39"/>
        <v>1</v>
      </c>
      <c r="H307" s="5">
        <f t="shared" si="40"/>
        <v>2</v>
      </c>
      <c r="I307" s="12">
        <v>1</v>
      </c>
      <c r="J307" s="5">
        <f t="shared" si="41"/>
        <v>1</v>
      </c>
      <c r="K307" s="5">
        <f t="shared" si="42"/>
        <v>2</v>
      </c>
      <c r="L307" s="12">
        <v>1</v>
      </c>
      <c r="M307" s="5">
        <f t="shared" si="44"/>
        <v>1</v>
      </c>
      <c r="N307" s="5">
        <f t="shared" si="43"/>
        <v>2</v>
      </c>
    </row>
    <row r="308" spans="1:14" ht="12.75">
      <c r="A308" s="2">
        <v>13.02</v>
      </c>
      <c r="B308" s="2">
        <v>140</v>
      </c>
      <c r="C308" s="2">
        <v>3</v>
      </c>
      <c r="D308" s="4" t="str">
        <f t="shared" si="36"/>
        <v>Greg Crowe</v>
      </c>
      <c r="E308" s="4" t="str">
        <f t="shared" si="37"/>
        <v>Ra</v>
      </c>
      <c r="F308" s="5">
        <f t="shared" si="38"/>
        <v>3</v>
      </c>
      <c r="G308" s="5">
        <f t="shared" si="39"/>
        <v>1</v>
      </c>
      <c r="H308" s="5">
        <f t="shared" si="40"/>
        <v>1</v>
      </c>
      <c r="I308" s="12">
        <v>1</v>
      </c>
      <c r="J308" s="5">
        <f t="shared" si="41"/>
        <v>1</v>
      </c>
      <c r="K308" s="5">
        <f t="shared" si="42"/>
        <v>1</v>
      </c>
      <c r="L308" s="12">
        <v>1</v>
      </c>
      <c r="M308" s="5">
        <f t="shared" si="44"/>
        <v>1</v>
      </c>
      <c r="N308" s="5">
        <f t="shared" si="43"/>
        <v>1</v>
      </c>
    </row>
    <row r="309" spans="1:14" ht="12.75">
      <c r="A309" s="2">
        <v>19.03</v>
      </c>
      <c r="B309" s="2">
        <v>140</v>
      </c>
      <c r="C309" s="2">
        <v>4</v>
      </c>
      <c r="D309" s="4" t="str">
        <f t="shared" si="36"/>
        <v>Greg Crowe</v>
      </c>
      <c r="E309" s="4" t="str">
        <f t="shared" si="37"/>
        <v>Russian Railroads</v>
      </c>
      <c r="F309" s="5">
        <f t="shared" si="38"/>
        <v>4</v>
      </c>
      <c r="G309" s="5">
        <f t="shared" si="39"/>
        <v>1</v>
      </c>
      <c r="H309" s="5">
        <f t="shared" si="40"/>
        <v>1</v>
      </c>
      <c r="I309" s="12">
        <v>1</v>
      </c>
      <c r="J309" s="5">
        <f t="shared" si="41"/>
        <v>1</v>
      </c>
      <c r="K309" s="5">
        <f t="shared" si="42"/>
        <v>1</v>
      </c>
      <c r="L309" s="12">
        <v>1</v>
      </c>
      <c r="M309" s="5">
        <f t="shared" si="44"/>
        <v>1</v>
      </c>
      <c r="N309" s="5">
        <f t="shared" si="43"/>
        <v>1</v>
      </c>
    </row>
    <row r="310" spans="1:14" ht="12.75">
      <c r="A310" s="2">
        <v>27.05</v>
      </c>
      <c r="B310" s="2">
        <v>140</v>
      </c>
      <c r="C310" s="2">
        <v>2</v>
      </c>
      <c r="D310" s="4" t="str">
        <f t="shared" si="36"/>
        <v>Greg Crowe</v>
      </c>
      <c r="E310" s="4" t="str">
        <f t="shared" si="37"/>
        <v>Lost Cities</v>
      </c>
      <c r="F310" s="5">
        <f t="shared" si="38"/>
        <v>2</v>
      </c>
      <c r="G310" s="5">
        <f t="shared" si="39"/>
        <v>1</v>
      </c>
      <c r="H310" s="5">
        <f t="shared" si="40"/>
        <v>1</v>
      </c>
      <c r="I310" s="12">
        <v>1</v>
      </c>
      <c r="J310" s="5">
        <f t="shared" si="41"/>
        <v>1</v>
      </c>
      <c r="K310" s="5">
        <f t="shared" si="42"/>
        <v>1</v>
      </c>
      <c r="L310" s="12">
        <v>1</v>
      </c>
      <c r="M310" s="5">
        <f t="shared" si="44"/>
        <v>1</v>
      </c>
      <c r="N310" s="5">
        <f t="shared" si="43"/>
        <v>1</v>
      </c>
    </row>
    <row r="311" spans="1:14" ht="12.75">
      <c r="A311" s="2">
        <v>32.05</v>
      </c>
      <c r="B311" s="2">
        <v>140</v>
      </c>
      <c r="C311" s="2">
        <v>2</v>
      </c>
      <c r="D311" s="4" t="str">
        <f t="shared" si="36"/>
        <v>Greg Crowe</v>
      </c>
      <c r="E311" s="4" t="str">
        <f t="shared" si="37"/>
        <v>Splendor</v>
      </c>
      <c r="F311" s="5">
        <f t="shared" si="38"/>
        <v>4</v>
      </c>
      <c r="G311" s="5">
        <f t="shared" si="39"/>
        <v>2</v>
      </c>
      <c r="H311" s="5">
        <f t="shared" si="40"/>
        <v>6</v>
      </c>
      <c r="I311" s="12">
        <v>1</v>
      </c>
      <c r="J311" s="5">
        <f t="shared" si="41"/>
        <v>1</v>
      </c>
      <c r="K311" s="5">
        <f t="shared" si="42"/>
        <v>6</v>
      </c>
      <c r="L311" s="12">
        <v>1</v>
      </c>
      <c r="M311" s="5">
        <f t="shared" si="44"/>
        <v>1</v>
      </c>
      <c r="N311" s="5">
        <f t="shared" si="43"/>
        <v>6</v>
      </c>
    </row>
    <row r="312" spans="1:14" ht="12.75">
      <c r="A312" s="2">
        <v>34.01</v>
      </c>
      <c r="B312" s="2">
        <v>140</v>
      </c>
      <c r="C312" s="2">
        <v>4</v>
      </c>
      <c r="D312" s="4" t="str">
        <f t="shared" si="36"/>
        <v>Greg Crowe</v>
      </c>
      <c r="E312" s="4" t="str">
        <f t="shared" si="37"/>
        <v>7 Wonders</v>
      </c>
      <c r="F312" s="5">
        <f t="shared" si="38"/>
        <v>5</v>
      </c>
      <c r="G312" s="5">
        <f t="shared" si="39"/>
        <v>2</v>
      </c>
      <c r="H312" s="5">
        <f t="shared" si="40"/>
        <v>2</v>
      </c>
      <c r="I312" s="12">
        <v>1</v>
      </c>
      <c r="J312" s="5">
        <f t="shared" si="41"/>
        <v>1</v>
      </c>
      <c r="K312" s="5">
        <f t="shared" si="42"/>
        <v>2</v>
      </c>
      <c r="L312" s="12">
        <v>1</v>
      </c>
      <c r="M312" s="5">
        <f t="shared" si="44"/>
        <v>1</v>
      </c>
      <c r="N312" s="5">
        <f t="shared" si="43"/>
        <v>2</v>
      </c>
    </row>
    <row r="313" spans="1:14" ht="12.75">
      <c r="A313" s="2">
        <v>7.03</v>
      </c>
      <c r="B313" s="2">
        <v>145</v>
      </c>
      <c r="C313" s="2">
        <v>3</v>
      </c>
      <c r="D313" s="4" t="str">
        <f t="shared" si="36"/>
        <v>Dave Dentel</v>
      </c>
      <c r="E313" s="4" t="str">
        <f t="shared" si="37"/>
        <v>Ticket to Ride</v>
      </c>
      <c r="F313" s="5">
        <f t="shared" si="38"/>
        <v>4</v>
      </c>
      <c r="G313" s="5">
        <f t="shared" si="39"/>
        <v>1</v>
      </c>
      <c r="H313" s="5">
        <f t="shared" si="40"/>
        <v>2</v>
      </c>
      <c r="I313" s="12">
        <v>1</v>
      </c>
      <c r="J313" s="5">
        <f t="shared" si="41"/>
        <v>1</v>
      </c>
      <c r="K313" s="5">
        <f t="shared" si="42"/>
        <v>2</v>
      </c>
      <c r="L313" s="12">
        <v>1</v>
      </c>
      <c r="M313" s="5">
        <f t="shared" si="44"/>
        <v>1</v>
      </c>
      <c r="N313" s="5">
        <f t="shared" si="43"/>
        <v>2</v>
      </c>
    </row>
    <row r="314" spans="1:14" ht="12.75">
      <c r="A314" s="2">
        <v>5.01</v>
      </c>
      <c r="B314" s="2">
        <v>146</v>
      </c>
      <c r="C314" s="2">
        <v>3</v>
      </c>
      <c r="D314" s="4" t="str">
        <f t="shared" si="36"/>
        <v>Bill Jaelers</v>
      </c>
      <c r="E314" s="4" t="str">
        <f t="shared" si="37"/>
        <v>Acquire</v>
      </c>
      <c r="F314" s="5">
        <f t="shared" si="38"/>
        <v>4</v>
      </c>
      <c r="G314" s="5">
        <f t="shared" si="39"/>
        <v>1</v>
      </c>
      <c r="H314" s="5">
        <f t="shared" si="40"/>
        <v>2</v>
      </c>
      <c r="I314" s="12">
        <v>1</v>
      </c>
      <c r="J314" s="5">
        <f t="shared" si="41"/>
        <v>1</v>
      </c>
      <c r="K314" s="5">
        <f t="shared" si="42"/>
        <v>2</v>
      </c>
      <c r="L314" s="12">
        <v>1</v>
      </c>
      <c r="M314" s="5">
        <f t="shared" si="44"/>
        <v>1</v>
      </c>
      <c r="N314" s="5">
        <f t="shared" si="43"/>
        <v>2</v>
      </c>
    </row>
    <row r="315" spans="1:14" ht="12.75">
      <c r="A315" s="2">
        <v>7.05</v>
      </c>
      <c r="B315" s="2">
        <v>148</v>
      </c>
      <c r="C315" s="2">
        <v>1</v>
      </c>
      <c r="D315" s="4" t="str">
        <f t="shared" si="36"/>
        <v>Joe Lewis</v>
      </c>
      <c r="E315" s="4" t="str">
        <f t="shared" si="37"/>
        <v>Ticket to Ride</v>
      </c>
      <c r="F315" s="5">
        <f t="shared" si="38"/>
        <v>4</v>
      </c>
      <c r="G315" s="5">
        <f t="shared" si="39"/>
        <v>1</v>
      </c>
      <c r="H315" s="5">
        <f t="shared" si="40"/>
        <v>10</v>
      </c>
      <c r="I315" s="12">
        <v>1</v>
      </c>
      <c r="J315" s="5">
        <f t="shared" si="41"/>
        <v>1</v>
      </c>
      <c r="K315" s="5">
        <f t="shared" si="42"/>
        <v>10</v>
      </c>
      <c r="L315" s="12">
        <v>1</v>
      </c>
      <c r="M315" s="5">
        <f t="shared" si="44"/>
        <v>1</v>
      </c>
      <c r="N315" s="5">
        <f t="shared" si="43"/>
        <v>10</v>
      </c>
    </row>
    <row r="316" spans="1:14" ht="12.75">
      <c r="A316" s="2">
        <v>17.03</v>
      </c>
      <c r="B316" s="2">
        <v>152</v>
      </c>
      <c r="C316" s="2">
        <v>2</v>
      </c>
      <c r="D316" s="4" t="str">
        <f t="shared" si="36"/>
        <v>Rick Monson</v>
      </c>
      <c r="E316" s="4" t="str">
        <f t="shared" si="37"/>
        <v>Lords of Waterdeep</v>
      </c>
      <c r="F316" s="5">
        <f t="shared" si="38"/>
        <v>5</v>
      </c>
      <c r="G316" s="5">
        <f t="shared" si="39"/>
        <v>1</v>
      </c>
      <c r="H316" s="5">
        <f t="shared" si="40"/>
        <v>6</v>
      </c>
      <c r="I316" s="12">
        <v>1</v>
      </c>
      <c r="J316" s="5">
        <f t="shared" si="41"/>
        <v>1</v>
      </c>
      <c r="K316" s="5">
        <f t="shared" si="42"/>
        <v>6</v>
      </c>
      <c r="L316" s="12">
        <v>1</v>
      </c>
      <c r="M316" s="5">
        <f t="shared" si="44"/>
        <v>1</v>
      </c>
      <c r="N316" s="5">
        <f t="shared" si="43"/>
        <v>6</v>
      </c>
    </row>
    <row r="317" spans="1:14" ht="12.75">
      <c r="A317" s="2">
        <v>5.02</v>
      </c>
      <c r="B317" s="2">
        <v>153</v>
      </c>
      <c r="C317" s="2">
        <v>2</v>
      </c>
      <c r="D317" s="4" t="str">
        <f t="shared" si="36"/>
        <v>Mark Tavener</v>
      </c>
      <c r="E317" s="4" t="str">
        <f t="shared" si="37"/>
        <v>Acquire</v>
      </c>
      <c r="F317" s="5">
        <f t="shared" si="38"/>
        <v>3</v>
      </c>
      <c r="G317" s="5">
        <f t="shared" si="39"/>
        <v>1</v>
      </c>
      <c r="H317" s="5">
        <f t="shared" si="40"/>
        <v>6</v>
      </c>
      <c r="I317" s="12">
        <v>1</v>
      </c>
      <c r="J317" s="5">
        <f t="shared" si="41"/>
        <v>1</v>
      </c>
      <c r="K317" s="5">
        <f t="shared" si="42"/>
        <v>6</v>
      </c>
      <c r="L317" s="12">
        <v>1</v>
      </c>
      <c r="M317" s="5">
        <f t="shared" si="44"/>
        <v>1</v>
      </c>
      <c r="N317" s="5">
        <f t="shared" si="43"/>
        <v>6</v>
      </c>
    </row>
    <row r="318" spans="1:14" ht="12.75">
      <c r="A318" s="2">
        <v>13.02</v>
      </c>
      <c r="B318" s="2">
        <v>153</v>
      </c>
      <c r="C318" s="2">
        <v>2</v>
      </c>
      <c r="D318" s="4" t="str">
        <f t="shared" si="36"/>
        <v>Mark Tavener</v>
      </c>
      <c r="E318" s="4" t="str">
        <f t="shared" si="37"/>
        <v>Ra</v>
      </c>
      <c r="F318" s="5">
        <f t="shared" si="38"/>
        <v>3</v>
      </c>
      <c r="G318" s="5">
        <f t="shared" si="39"/>
        <v>1</v>
      </c>
      <c r="H318" s="5">
        <f t="shared" si="40"/>
        <v>6</v>
      </c>
      <c r="I318" s="12">
        <v>1</v>
      </c>
      <c r="J318" s="5">
        <f t="shared" si="41"/>
        <v>1</v>
      </c>
      <c r="K318" s="5">
        <f t="shared" si="42"/>
        <v>6</v>
      </c>
      <c r="L318" s="12">
        <v>1</v>
      </c>
      <c r="M318" s="5">
        <f t="shared" si="44"/>
        <v>1</v>
      </c>
      <c r="N318" s="5">
        <f t="shared" si="43"/>
        <v>6</v>
      </c>
    </row>
    <row r="319" spans="1:14" ht="12.75">
      <c r="A319" s="2">
        <v>15.02</v>
      </c>
      <c r="B319" s="2">
        <v>153</v>
      </c>
      <c r="C319" s="2">
        <v>3</v>
      </c>
      <c r="D319" s="4" t="str">
        <f t="shared" si="36"/>
        <v>Mark Tavener</v>
      </c>
      <c r="E319" s="4" t="str">
        <f t="shared" si="37"/>
        <v>Merchant of Venus</v>
      </c>
      <c r="F319" s="5">
        <f t="shared" si="38"/>
        <v>3</v>
      </c>
      <c r="G319" s="5">
        <f t="shared" si="39"/>
        <v>1</v>
      </c>
      <c r="H319" s="5">
        <f t="shared" si="40"/>
        <v>1</v>
      </c>
      <c r="I319" s="12">
        <v>1</v>
      </c>
      <c r="J319" s="5">
        <f t="shared" si="41"/>
        <v>1</v>
      </c>
      <c r="K319" s="5">
        <f t="shared" si="42"/>
        <v>1</v>
      </c>
      <c r="L319" s="12">
        <v>1</v>
      </c>
      <c r="M319" s="5">
        <f t="shared" si="44"/>
        <v>1</v>
      </c>
      <c r="N319" s="5">
        <f t="shared" si="43"/>
        <v>1</v>
      </c>
    </row>
    <row r="320" spans="1:14" ht="12.75">
      <c r="A320" s="2">
        <v>22.03</v>
      </c>
      <c r="B320" s="2">
        <v>153</v>
      </c>
      <c r="C320" s="2">
        <v>5</v>
      </c>
      <c r="D320" s="4" t="str">
        <f t="shared" si="36"/>
        <v>Mark Tavener</v>
      </c>
      <c r="E320" s="4" t="str">
        <f t="shared" si="37"/>
        <v>Power Grid</v>
      </c>
      <c r="F320" s="5">
        <f t="shared" si="38"/>
        <v>5</v>
      </c>
      <c r="G320" s="5">
        <f t="shared" si="39"/>
        <v>1</v>
      </c>
      <c r="H320" s="5">
        <f t="shared" si="40"/>
        <v>1</v>
      </c>
      <c r="I320" s="12">
        <v>1</v>
      </c>
      <c r="J320" s="5">
        <f t="shared" si="41"/>
        <v>1</v>
      </c>
      <c r="K320" s="5">
        <f t="shared" si="42"/>
        <v>1</v>
      </c>
      <c r="L320" s="12">
        <v>1</v>
      </c>
      <c r="M320" s="5">
        <f t="shared" si="44"/>
        <v>1</v>
      </c>
      <c r="N320" s="5">
        <f t="shared" si="43"/>
        <v>1</v>
      </c>
    </row>
    <row r="321" spans="1:14" ht="12.75">
      <c r="A321" s="2">
        <v>31.02</v>
      </c>
      <c r="B321" s="2">
        <v>153</v>
      </c>
      <c r="C321" s="2">
        <v>1</v>
      </c>
      <c r="D321" s="4" t="str">
        <f t="shared" si="36"/>
        <v>Mark Tavener</v>
      </c>
      <c r="E321" s="4" t="str">
        <f t="shared" si="37"/>
        <v>Race for the Galaxy</v>
      </c>
      <c r="F321" s="5">
        <f t="shared" si="38"/>
        <v>3</v>
      </c>
      <c r="G321" s="5">
        <f t="shared" si="39"/>
        <v>2</v>
      </c>
      <c r="H321" s="5">
        <f t="shared" si="40"/>
        <v>10</v>
      </c>
      <c r="I321" s="12">
        <v>1</v>
      </c>
      <c r="J321" s="5">
        <f t="shared" si="41"/>
        <v>1</v>
      </c>
      <c r="K321" s="5">
        <f t="shared" si="42"/>
        <v>10</v>
      </c>
      <c r="L321" s="12">
        <v>1</v>
      </c>
      <c r="M321" s="5">
        <f t="shared" si="44"/>
        <v>1</v>
      </c>
      <c r="N321" s="5">
        <f t="shared" si="43"/>
        <v>10</v>
      </c>
    </row>
    <row r="322" spans="1:14" ht="12.75">
      <c r="A322" s="2">
        <v>36.02</v>
      </c>
      <c r="B322" s="2">
        <v>153</v>
      </c>
      <c r="C322" s="2">
        <v>1</v>
      </c>
      <c r="D322" s="4" t="str">
        <f t="shared" si="36"/>
        <v>Mark Tavener</v>
      </c>
      <c r="E322" s="4" t="str">
        <f t="shared" si="37"/>
        <v>Carcassonne</v>
      </c>
      <c r="F322" s="5">
        <f t="shared" si="38"/>
        <v>4</v>
      </c>
      <c r="G322" s="5">
        <f t="shared" si="39"/>
        <v>2</v>
      </c>
      <c r="H322" s="5">
        <f t="shared" si="40"/>
        <v>10</v>
      </c>
      <c r="I322" s="12">
        <v>1</v>
      </c>
      <c r="J322" s="5">
        <f t="shared" si="41"/>
        <v>1</v>
      </c>
      <c r="K322" s="5">
        <f t="shared" si="42"/>
        <v>10</v>
      </c>
      <c r="L322" s="12">
        <v>1</v>
      </c>
      <c r="M322" s="5">
        <f t="shared" si="44"/>
        <v>1</v>
      </c>
      <c r="N322" s="5">
        <f t="shared" si="43"/>
        <v>10</v>
      </c>
    </row>
    <row r="323" spans="1:14" ht="12.75">
      <c r="A323" s="2">
        <v>7.04</v>
      </c>
      <c r="B323" s="2">
        <v>154</v>
      </c>
      <c r="C323" s="2">
        <v>4</v>
      </c>
      <c r="D323" s="4" t="str">
        <f t="shared" si="36"/>
        <v>Lea Alonso</v>
      </c>
      <c r="E323" s="4" t="str">
        <f t="shared" si="37"/>
        <v>Ticket to Ride</v>
      </c>
      <c r="F323" s="5">
        <f t="shared" si="38"/>
        <v>4</v>
      </c>
      <c r="G323" s="5">
        <f t="shared" si="39"/>
        <v>1</v>
      </c>
      <c r="H323" s="5">
        <f t="shared" si="40"/>
        <v>1</v>
      </c>
      <c r="I323" s="12">
        <v>1</v>
      </c>
      <c r="J323" s="5">
        <f t="shared" si="41"/>
        <v>1</v>
      </c>
      <c r="K323" s="5">
        <f t="shared" si="42"/>
        <v>1</v>
      </c>
      <c r="L323" s="12">
        <v>1</v>
      </c>
      <c r="M323" s="5">
        <f t="shared" si="44"/>
        <v>1</v>
      </c>
      <c r="N323" s="5">
        <f t="shared" si="43"/>
        <v>1</v>
      </c>
    </row>
    <row r="324" spans="1:14" ht="12.75">
      <c r="A324" s="2">
        <v>19.02</v>
      </c>
      <c r="B324" s="2">
        <v>155</v>
      </c>
      <c r="C324" s="2">
        <v>1</v>
      </c>
      <c r="D324" s="4" t="str">
        <f t="shared" si="36"/>
        <v>Rouslaw Sylnik</v>
      </c>
      <c r="E324" s="4" t="str">
        <f t="shared" si="37"/>
        <v>Russian Railroads</v>
      </c>
      <c r="F324" s="5">
        <f t="shared" si="38"/>
        <v>4</v>
      </c>
      <c r="G324" s="5">
        <f t="shared" si="39"/>
        <v>1</v>
      </c>
      <c r="H324" s="5">
        <f t="shared" si="40"/>
        <v>10</v>
      </c>
      <c r="I324" s="12">
        <v>1</v>
      </c>
      <c r="J324" s="5">
        <f t="shared" si="41"/>
        <v>1</v>
      </c>
      <c r="K324" s="5">
        <f t="shared" si="42"/>
        <v>10</v>
      </c>
      <c r="L324" s="12">
        <v>1</v>
      </c>
      <c r="M324" s="5">
        <f t="shared" si="44"/>
        <v>1</v>
      </c>
      <c r="N324" s="5">
        <f t="shared" si="43"/>
        <v>10</v>
      </c>
    </row>
    <row r="325" spans="1:14" ht="12.75">
      <c r="A325" s="2">
        <v>33.01</v>
      </c>
      <c r="B325" s="2">
        <v>155</v>
      </c>
      <c r="C325" s="2">
        <v>2</v>
      </c>
      <c r="D325" s="4" t="str">
        <f t="shared" si="36"/>
        <v>Rouslaw Sylnik</v>
      </c>
      <c r="E325" s="4" t="str">
        <f t="shared" si="37"/>
        <v>Trains</v>
      </c>
      <c r="F325" s="5">
        <f t="shared" si="38"/>
        <v>4</v>
      </c>
      <c r="G325" s="5">
        <f t="shared" si="39"/>
        <v>2</v>
      </c>
      <c r="H325" s="5">
        <f t="shared" si="40"/>
        <v>6</v>
      </c>
      <c r="I325" s="12">
        <v>1</v>
      </c>
      <c r="J325" s="5">
        <f t="shared" si="41"/>
        <v>1</v>
      </c>
      <c r="K325" s="5">
        <f t="shared" si="42"/>
        <v>6</v>
      </c>
      <c r="L325" s="12">
        <v>1</v>
      </c>
      <c r="M325" s="5">
        <f t="shared" si="44"/>
        <v>1</v>
      </c>
      <c r="N325" s="5">
        <f t="shared" si="43"/>
        <v>6</v>
      </c>
    </row>
    <row r="326" spans="1:14" ht="12.75">
      <c r="A326" s="2">
        <v>37.01</v>
      </c>
      <c r="B326" s="2">
        <v>155</v>
      </c>
      <c r="C326" s="2">
        <v>4</v>
      </c>
      <c r="D326" s="4" t="str">
        <f t="shared" si="36"/>
        <v>Rouslaw Sylnik</v>
      </c>
      <c r="E326" s="4" t="str">
        <f t="shared" si="37"/>
        <v>Trans America/Europa</v>
      </c>
      <c r="F326" s="5">
        <f t="shared" si="38"/>
        <v>4</v>
      </c>
      <c r="G326" s="5">
        <f t="shared" si="39"/>
        <v>2</v>
      </c>
      <c r="H326" s="5">
        <f t="shared" si="40"/>
        <v>1</v>
      </c>
      <c r="I326" s="12">
        <v>1</v>
      </c>
      <c r="J326" s="5">
        <f t="shared" si="41"/>
        <v>1</v>
      </c>
      <c r="K326" s="5">
        <f t="shared" si="42"/>
        <v>1</v>
      </c>
      <c r="L326" s="12">
        <v>1</v>
      </c>
      <c r="M326" s="5">
        <f t="shared" si="44"/>
        <v>1</v>
      </c>
      <c r="N326" s="5">
        <f t="shared" si="43"/>
        <v>1</v>
      </c>
    </row>
    <row r="327" spans="1:14" ht="12.75">
      <c r="A327" s="2">
        <v>12.01</v>
      </c>
      <c r="B327" s="2">
        <v>164</v>
      </c>
      <c r="C327" s="2">
        <v>5</v>
      </c>
      <c r="D327" s="4" t="str">
        <f t="shared" si="36"/>
        <v>Ben Peterson</v>
      </c>
      <c r="E327" s="4" t="str">
        <f t="shared" si="37"/>
        <v>Formula De</v>
      </c>
      <c r="F327" s="5">
        <f t="shared" si="38"/>
        <v>6</v>
      </c>
      <c r="G327" s="5">
        <f t="shared" si="39"/>
        <v>1</v>
      </c>
      <c r="H327" s="5">
        <f t="shared" si="40"/>
        <v>2</v>
      </c>
      <c r="I327" s="12">
        <v>1</v>
      </c>
      <c r="J327" s="5">
        <f t="shared" si="41"/>
        <v>1</v>
      </c>
      <c r="K327" s="5">
        <f t="shared" si="42"/>
        <v>2</v>
      </c>
      <c r="L327" s="12">
        <v>1</v>
      </c>
      <c r="M327" s="5">
        <f t="shared" si="44"/>
        <v>1</v>
      </c>
      <c r="N327" s="5">
        <f t="shared" si="43"/>
        <v>2</v>
      </c>
    </row>
    <row r="328" spans="1:14" ht="12.75">
      <c r="A328" s="2">
        <v>19.01</v>
      </c>
      <c r="B328" s="2">
        <v>166</v>
      </c>
      <c r="C328" s="2">
        <v>1</v>
      </c>
      <c r="D328" s="4" t="str">
        <f t="shared" si="36"/>
        <v>Rodney Bacigalupo</v>
      </c>
      <c r="E328" s="4" t="str">
        <f t="shared" si="37"/>
        <v>Russian Railroads</v>
      </c>
      <c r="F328" s="5">
        <f t="shared" si="38"/>
        <v>4</v>
      </c>
      <c r="G328" s="5">
        <f t="shared" si="39"/>
        <v>1</v>
      </c>
      <c r="H328" s="5">
        <f t="shared" si="40"/>
        <v>10</v>
      </c>
      <c r="I328" s="12">
        <v>1</v>
      </c>
      <c r="J328" s="5">
        <f t="shared" si="41"/>
        <v>1</v>
      </c>
      <c r="K328" s="5">
        <f t="shared" si="42"/>
        <v>10</v>
      </c>
      <c r="L328" s="12">
        <v>1</v>
      </c>
      <c r="M328" s="5">
        <f t="shared" si="44"/>
        <v>1</v>
      </c>
      <c r="N328" s="5">
        <f t="shared" si="43"/>
        <v>10</v>
      </c>
    </row>
    <row r="329" spans="1:14" ht="12.75">
      <c r="A329" s="2">
        <v>14.06</v>
      </c>
      <c r="B329" s="2">
        <v>166</v>
      </c>
      <c r="C329" s="2">
        <v>2</v>
      </c>
      <c r="D329" s="4" t="str">
        <f aca="true" t="shared" si="45" ref="D329:D353">VLOOKUP(B329,players,2,0)</f>
        <v>Rodney Bacigalupo</v>
      </c>
      <c r="E329" s="4" t="str">
        <f aca="true" t="shared" si="46" ref="E329:E353">VLOOKUP($A329,played,4,0)</f>
        <v>Stone Age</v>
      </c>
      <c r="F329" s="5">
        <f aca="true" t="shared" si="47" ref="F329:F353">VLOOKUP($A329,played,2,0)</f>
        <v>4</v>
      </c>
      <c r="G329" s="5">
        <f aca="true" t="shared" si="48" ref="G329:G353">VLOOKUP($A329,played,5,0)</f>
        <v>1</v>
      </c>
      <c r="H329" s="5">
        <f aca="true" t="shared" si="49" ref="H329:H352">VLOOKUP(VLOOKUP($A329,played,3,0),points,2+C329,0)</f>
        <v>6</v>
      </c>
      <c r="I329" s="12">
        <v>1</v>
      </c>
      <c r="J329" s="5">
        <f aca="true" t="shared" si="50" ref="J329:J353">IF(G328="Day",1,IF((B329+INT(A329)/100)=(B328+INT(A328)/100),0,1))</f>
        <v>1</v>
      </c>
      <c r="K329" s="5">
        <f aca="true" t="shared" si="51" ref="K329:K353">H329*I329</f>
        <v>6</v>
      </c>
      <c r="L329" s="12">
        <v>1</v>
      </c>
      <c r="M329" s="5">
        <f t="shared" si="44"/>
        <v>1</v>
      </c>
      <c r="N329" s="5">
        <f aca="true" t="shared" si="52" ref="N329:N353">K329*L329</f>
        <v>6</v>
      </c>
    </row>
    <row r="330" spans="1:14" ht="12.75">
      <c r="A330" s="2">
        <v>21.03</v>
      </c>
      <c r="B330" s="2">
        <v>166</v>
      </c>
      <c r="C330" s="2">
        <v>3</v>
      </c>
      <c r="D330" s="4" t="str">
        <f t="shared" si="45"/>
        <v>Rodney Bacigalupo</v>
      </c>
      <c r="E330" s="4" t="str">
        <f t="shared" si="46"/>
        <v>Dominion</v>
      </c>
      <c r="F330" s="5">
        <f t="shared" si="47"/>
        <v>3</v>
      </c>
      <c r="G330" s="5">
        <f t="shared" si="48"/>
        <v>1</v>
      </c>
      <c r="H330" s="5">
        <f t="shared" si="49"/>
        <v>1</v>
      </c>
      <c r="I330" s="12">
        <v>1</v>
      </c>
      <c r="J330" s="5">
        <f t="shared" si="50"/>
        <v>1</v>
      </c>
      <c r="K330" s="5">
        <f t="shared" si="51"/>
        <v>1</v>
      </c>
      <c r="L330" s="12">
        <v>1</v>
      </c>
      <c r="M330" s="5">
        <f aca="true" t="shared" si="53" ref="M330:M352">IF(G325="Day",1,IF((B330+G330/10)=(B325+G325/10),0,1))</f>
        <v>1</v>
      </c>
      <c r="N330" s="5">
        <f t="shared" si="52"/>
        <v>1</v>
      </c>
    </row>
    <row r="331" spans="1:14" ht="12.75">
      <c r="A331" s="2">
        <v>27.04</v>
      </c>
      <c r="B331" s="2">
        <v>166</v>
      </c>
      <c r="C331" s="2">
        <v>2</v>
      </c>
      <c r="D331" s="4" t="str">
        <f t="shared" si="45"/>
        <v>Rodney Bacigalupo</v>
      </c>
      <c r="E331" s="4" t="str">
        <f t="shared" si="46"/>
        <v>Lost Cities</v>
      </c>
      <c r="F331" s="5">
        <f t="shared" si="47"/>
        <v>2</v>
      </c>
      <c r="G331" s="5">
        <f t="shared" si="48"/>
        <v>1</v>
      </c>
      <c r="H331" s="5">
        <f t="shared" si="49"/>
        <v>1</v>
      </c>
      <c r="I331" s="12">
        <v>1</v>
      </c>
      <c r="J331" s="5">
        <f t="shared" si="50"/>
        <v>1</v>
      </c>
      <c r="K331" s="5">
        <f t="shared" si="51"/>
        <v>1</v>
      </c>
      <c r="L331" s="12">
        <v>1</v>
      </c>
      <c r="M331" s="5">
        <f t="shared" si="53"/>
        <v>1</v>
      </c>
      <c r="N331" s="5">
        <f t="shared" si="52"/>
        <v>1</v>
      </c>
    </row>
    <row r="332" spans="1:14" ht="12.75">
      <c r="A332" s="2">
        <v>31.03</v>
      </c>
      <c r="B332" s="2">
        <v>166</v>
      </c>
      <c r="C332" s="2">
        <v>1</v>
      </c>
      <c r="D332" s="4" t="str">
        <f t="shared" si="45"/>
        <v>Rodney Bacigalupo</v>
      </c>
      <c r="E332" s="4" t="str">
        <f t="shared" si="46"/>
        <v>Race for the Galaxy</v>
      </c>
      <c r="F332" s="5">
        <f t="shared" si="47"/>
        <v>3</v>
      </c>
      <c r="G332" s="5">
        <f t="shared" si="48"/>
        <v>2</v>
      </c>
      <c r="H332" s="5">
        <f t="shared" si="49"/>
        <v>10</v>
      </c>
      <c r="I332" s="12">
        <v>1</v>
      </c>
      <c r="J332" s="5">
        <f t="shared" si="50"/>
        <v>1</v>
      </c>
      <c r="K332" s="5">
        <f t="shared" si="51"/>
        <v>10</v>
      </c>
      <c r="L332" s="12">
        <v>1</v>
      </c>
      <c r="M332" s="5">
        <f t="shared" si="53"/>
        <v>1</v>
      </c>
      <c r="N332" s="5">
        <f t="shared" si="52"/>
        <v>10</v>
      </c>
    </row>
    <row r="333" spans="1:14" ht="12.75">
      <c r="A333" s="2">
        <v>28.02</v>
      </c>
      <c r="B333" s="2">
        <v>166</v>
      </c>
      <c r="C333" s="2">
        <v>2</v>
      </c>
      <c r="D333" s="4" t="str">
        <f t="shared" si="45"/>
        <v>Rodney Bacigalupo</v>
      </c>
      <c r="E333" s="4" t="str">
        <f t="shared" si="46"/>
        <v>Egizia</v>
      </c>
      <c r="F333" s="5">
        <f t="shared" si="47"/>
        <v>4</v>
      </c>
      <c r="G333" s="5">
        <f t="shared" si="48"/>
        <v>2</v>
      </c>
      <c r="H333" s="5">
        <f t="shared" si="49"/>
        <v>6</v>
      </c>
      <c r="I333" s="12">
        <v>1</v>
      </c>
      <c r="J333" s="5">
        <f t="shared" si="50"/>
        <v>1</v>
      </c>
      <c r="K333" s="5">
        <f t="shared" si="51"/>
        <v>6</v>
      </c>
      <c r="L333" s="12">
        <v>1</v>
      </c>
      <c r="M333" s="5">
        <f t="shared" si="53"/>
        <v>1</v>
      </c>
      <c r="N333" s="5">
        <f t="shared" si="52"/>
        <v>6</v>
      </c>
    </row>
    <row r="334" spans="1:14" ht="12.75">
      <c r="A334" s="2">
        <v>34.01</v>
      </c>
      <c r="B334" s="2">
        <v>166</v>
      </c>
      <c r="C334" s="2">
        <v>2</v>
      </c>
      <c r="D334" s="4" t="str">
        <f t="shared" si="45"/>
        <v>Rodney Bacigalupo</v>
      </c>
      <c r="E334" s="4" t="str">
        <f t="shared" si="46"/>
        <v>7 Wonders</v>
      </c>
      <c r="F334" s="5">
        <f t="shared" si="47"/>
        <v>5</v>
      </c>
      <c r="G334" s="5">
        <f t="shared" si="48"/>
        <v>2</v>
      </c>
      <c r="H334" s="5">
        <f t="shared" si="49"/>
        <v>6</v>
      </c>
      <c r="I334" s="12">
        <v>1</v>
      </c>
      <c r="J334" s="5">
        <f t="shared" si="50"/>
        <v>1</v>
      </c>
      <c r="K334" s="5">
        <f t="shared" si="51"/>
        <v>6</v>
      </c>
      <c r="L334" s="12">
        <v>1</v>
      </c>
      <c r="M334" s="5">
        <f t="shared" si="53"/>
        <v>1</v>
      </c>
      <c r="N334" s="5">
        <f t="shared" si="52"/>
        <v>6</v>
      </c>
    </row>
    <row r="335" spans="1:14" ht="12.75">
      <c r="A335" s="2">
        <v>11.01</v>
      </c>
      <c r="B335" s="2">
        <v>172</v>
      </c>
      <c r="C335" s="2">
        <v>2</v>
      </c>
      <c r="D335" s="4" t="str">
        <f t="shared" si="45"/>
        <v>Russell Bisker</v>
      </c>
      <c r="E335" s="4" t="str">
        <f t="shared" si="46"/>
        <v>Brass</v>
      </c>
      <c r="F335" s="5">
        <f t="shared" si="47"/>
        <v>3</v>
      </c>
      <c r="G335" s="5">
        <f t="shared" si="48"/>
        <v>1</v>
      </c>
      <c r="H335" s="5">
        <f t="shared" si="49"/>
        <v>6</v>
      </c>
      <c r="I335" s="12">
        <v>1</v>
      </c>
      <c r="J335" s="5">
        <f t="shared" si="50"/>
        <v>1</v>
      </c>
      <c r="K335" s="5">
        <f t="shared" si="51"/>
        <v>6</v>
      </c>
      <c r="L335" s="12">
        <v>1</v>
      </c>
      <c r="M335" s="5">
        <f t="shared" si="53"/>
        <v>1</v>
      </c>
      <c r="N335" s="5">
        <f t="shared" si="52"/>
        <v>6</v>
      </c>
    </row>
    <row r="336" spans="1:14" ht="12.75">
      <c r="A336" s="2">
        <v>18.01</v>
      </c>
      <c r="B336" s="2">
        <v>172</v>
      </c>
      <c r="C336" s="2">
        <v>2</v>
      </c>
      <c r="D336" s="4" t="str">
        <f t="shared" si="45"/>
        <v>Russell Bisker</v>
      </c>
      <c r="E336" s="4" t="str">
        <f t="shared" si="46"/>
        <v>McGartlin Stock Car Racing</v>
      </c>
      <c r="F336" s="5">
        <f t="shared" si="47"/>
        <v>4</v>
      </c>
      <c r="G336" s="5">
        <f t="shared" si="48"/>
        <v>1</v>
      </c>
      <c r="H336" s="5">
        <f t="shared" si="49"/>
        <v>6</v>
      </c>
      <c r="I336" s="12">
        <v>1</v>
      </c>
      <c r="J336" s="5">
        <f t="shared" si="50"/>
        <v>1</v>
      </c>
      <c r="K336" s="5">
        <f t="shared" si="51"/>
        <v>6</v>
      </c>
      <c r="L336" s="12">
        <v>1</v>
      </c>
      <c r="M336" s="5">
        <f t="shared" si="53"/>
        <v>1</v>
      </c>
      <c r="N336" s="5">
        <f t="shared" si="52"/>
        <v>6</v>
      </c>
    </row>
    <row r="337" spans="1:14" ht="12.75">
      <c r="A337" s="2">
        <v>17.01</v>
      </c>
      <c r="B337" s="2">
        <v>174</v>
      </c>
      <c r="C337" s="2">
        <v>3</v>
      </c>
      <c r="D337" s="4" t="str">
        <f t="shared" si="45"/>
        <v>Tim Carnahan</v>
      </c>
      <c r="E337" s="4" t="str">
        <f t="shared" si="46"/>
        <v>Lords of Waterdeep</v>
      </c>
      <c r="F337" s="5">
        <f t="shared" si="47"/>
        <v>4</v>
      </c>
      <c r="G337" s="5">
        <f t="shared" si="48"/>
        <v>1</v>
      </c>
      <c r="H337" s="5">
        <f t="shared" si="49"/>
        <v>2</v>
      </c>
      <c r="I337" s="12">
        <v>1</v>
      </c>
      <c r="J337" s="5">
        <f t="shared" si="50"/>
        <v>1</v>
      </c>
      <c r="K337" s="5">
        <f t="shared" si="51"/>
        <v>2</v>
      </c>
      <c r="L337" s="12">
        <v>1</v>
      </c>
      <c r="M337" s="5">
        <f t="shared" si="53"/>
        <v>1</v>
      </c>
      <c r="N337" s="5">
        <f t="shared" si="52"/>
        <v>2</v>
      </c>
    </row>
    <row r="338" spans="1:14" ht="12.75">
      <c r="A338" s="2">
        <v>18.01</v>
      </c>
      <c r="B338" s="2">
        <v>174</v>
      </c>
      <c r="C338" s="2">
        <v>3</v>
      </c>
      <c r="D338" s="4" t="str">
        <f t="shared" si="45"/>
        <v>Tim Carnahan</v>
      </c>
      <c r="E338" s="4" t="str">
        <f t="shared" si="46"/>
        <v>McGartlin Stock Car Racing</v>
      </c>
      <c r="F338" s="5">
        <f t="shared" si="47"/>
        <v>4</v>
      </c>
      <c r="G338" s="5">
        <f t="shared" si="48"/>
        <v>1</v>
      </c>
      <c r="H338" s="5">
        <f t="shared" si="49"/>
        <v>2</v>
      </c>
      <c r="I338" s="12">
        <v>1</v>
      </c>
      <c r="J338" s="5">
        <f t="shared" si="50"/>
        <v>1</v>
      </c>
      <c r="K338" s="5">
        <f t="shared" si="51"/>
        <v>2</v>
      </c>
      <c r="L338" s="12">
        <v>1</v>
      </c>
      <c r="M338" s="5">
        <f t="shared" si="53"/>
        <v>1</v>
      </c>
      <c r="N338" s="5">
        <f t="shared" si="52"/>
        <v>2</v>
      </c>
    </row>
    <row r="339" spans="1:14" ht="12.75">
      <c r="A339" s="2">
        <v>23.01</v>
      </c>
      <c r="B339" s="2">
        <v>174</v>
      </c>
      <c r="C339" s="2">
        <v>3</v>
      </c>
      <c r="D339" s="4" t="str">
        <f t="shared" si="45"/>
        <v>Tim Carnahan</v>
      </c>
      <c r="E339" s="4" t="str">
        <f t="shared" si="46"/>
        <v>Terra Mystica</v>
      </c>
      <c r="F339" s="5">
        <f t="shared" si="47"/>
        <v>3</v>
      </c>
      <c r="G339" s="5">
        <f t="shared" si="48"/>
        <v>1</v>
      </c>
      <c r="H339" s="5">
        <f t="shared" si="49"/>
        <v>1</v>
      </c>
      <c r="I339" s="12">
        <v>1</v>
      </c>
      <c r="J339" s="5">
        <f t="shared" si="50"/>
        <v>1</v>
      </c>
      <c r="K339" s="5">
        <f t="shared" si="51"/>
        <v>1</v>
      </c>
      <c r="L339" s="12">
        <v>1</v>
      </c>
      <c r="M339" s="5">
        <f t="shared" si="53"/>
        <v>1</v>
      </c>
      <c r="N339" s="5">
        <f t="shared" si="52"/>
        <v>1</v>
      </c>
    </row>
    <row r="340" spans="1:14" ht="12.75">
      <c r="A340" s="2">
        <v>29.03</v>
      </c>
      <c r="B340" s="2">
        <v>174</v>
      </c>
      <c r="C340" s="2">
        <v>4</v>
      </c>
      <c r="D340" s="4" t="str">
        <f t="shared" si="45"/>
        <v>Tim Carnahan</v>
      </c>
      <c r="E340" s="4" t="str">
        <f t="shared" si="46"/>
        <v>Puerto Rico</v>
      </c>
      <c r="F340" s="5">
        <f t="shared" si="47"/>
        <v>5</v>
      </c>
      <c r="G340" s="5">
        <f t="shared" si="48"/>
        <v>2</v>
      </c>
      <c r="H340" s="5">
        <f t="shared" si="49"/>
        <v>2</v>
      </c>
      <c r="I340" s="12">
        <v>1</v>
      </c>
      <c r="J340" s="5">
        <f t="shared" si="50"/>
        <v>1</v>
      </c>
      <c r="K340" s="5">
        <f t="shared" si="51"/>
        <v>2</v>
      </c>
      <c r="L340" s="12">
        <v>1</v>
      </c>
      <c r="M340" s="5">
        <f t="shared" si="53"/>
        <v>1</v>
      </c>
      <c r="N340" s="5">
        <f t="shared" si="52"/>
        <v>2</v>
      </c>
    </row>
    <row r="341" spans="1:14" ht="12.75">
      <c r="A341" s="2">
        <v>31.03</v>
      </c>
      <c r="B341" s="2">
        <v>174</v>
      </c>
      <c r="C341" s="2">
        <v>3</v>
      </c>
      <c r="D341" s="4" t="str">
        <f t="shared" si="45"/>
        <v>Tim Carnahan</v>
      </c>
      <c r="E341" s="4" t="str">
        <f t="shared" si="46"/>
        <v>Race for the Galaxy</v>
      </c>
      <c r="F341" s="5">
        <f t="shared" si="47"/>
        <v>3</v>
      </c>
      <c r="G341" s="5">
        <f t="shared" si="48"/>
        <v>2</v>
      </c>
      <c r="H341" s="5">
        <f t="shared" si="49"/>
        <v>1</v>
      </c>
      <c r="I341" s="12">
        <v>1</v>
      </c>
      <c r="J341" s="5">
        <f t="shared" si="50"/>
        <v>1</v>
      </c>
      <c r="K341" s="5">
        <f t="shared" si="51"/>
        <v>1</v>
      </c>
      <c r="L341" s="12">
        <v>1</v>
      </c>
      <c r="M341" s="5">
        <f t="shared" si="53"/>
        <v>1</v>
      </c>
      <c r="N341" s="5">
        <f t="shared" si="52"/>
        <v>1</v>
      </c>
    </row>
    <row r="342" spans="1:14" ht="12.75">
      <c r="A342" s="2">
        <v>34.01</v>
      </c>
      <c r="B342" s="2">
        <v>174</v>
      </c>
      <c r="C342" s="2">
        <v>5</v>
      </c>
      <c r="D342" s="4" t="str">
        <f t="shared" si="45"/>
        <v>Tim Carnahan</v>
      </c>
      <c r="E342" s="4" t="str">
        <f t="shared" si="46"/>
        <v>7 Wonders</v>
      </c>
      <c r="F342" s="5">
        <f t="shared" si="47"/>
        <v>5</v>
      </c>
      <c r="G342" s="5">
        <f t="shared" si="48"/>
        <v>2</v>
      </c>
      <c r="H342" s="5">
        <f t="shared" si="49"/>
        <v>1</v>
      </c>
      <c r="I342" s="12">
        <v>1</v>
      </c>
      <c r="J342" s="5">
        <f t="shared" si="50"/>
        <v>1</v>
      </c>
      <c r="K342" s="5">
        <f t="shared" si="51"/>
        <v>1</v>
      </c>
      <c r="L342" s="12">
        <v>1</v>
      </c>
      <c r="M342" s="5">
        <f t="shared" si="53"/>
        <v>1</v>
      </c>
      <c r="N342" s="5">
        <f t="shared" si="52"/>
        <v>1</v>
      </c>
    </row>
    <row r="343" spans="1:14" ht="12.75">
      <c r="A343" s="2">
        <v>17.01</v>
      </c>
      <c r="B343" s="2">
        <v>181</v>
      </c>
      <c r="C343" s="2">
        <v>4</v>
      </c>
      <c r="D343" s="4" t="str">
        <f t="shared" si="45"/>
        <v>Mike Parker</v>
      </c>
      <c r="E343" s="4" t="str">
        <f t="shared" si="46"/>
        <v>Lords of Waterdeep</v>
      </c>
      <c r="F343" s="5">
        <f t="shared" si="47"/>
        <v>4</v>
      </c>
      <c r="G343" s="5">
        <f t="shared" si="48"/>
        <v>1</v>
      </c>
      <c r="H343" s="5">
        <f t="shared" si="49"/>
        <v>1</v>
      </c>
      <c r="I343" s="12">
        <v>1</v>
      </c>
      <c r="J343" s="5">
        <f t="shared" si="50"/>
        <v>1</v>
      </c>
      <c r="K343" s="5">
        <f t="shared" si="51"/>
        <v>1</v>
      </c>
      <c r="L343" s="12">
        <v>1</v>
      </c>
      <c r="M343" s="5">
        <f t="shared" si="53"/>
        <v>1</v>
      </c>
      <c r="N343" s="5">
        <f t="shared" si="52"/>
        <v>1</v>
      </c>
    </row>
    <row r="344" spans="1:14" ht="12.75">
      <c r="A344" s="2">
        <v>17.02</v>
      </c>
      <c r="B344" s="2">
        <v>182</v>
      </c>
      <c r="C344" s="2">
        <v>3</v>
      </c>
      <c r="D344" s="4" t="str">
        <f t="shared" si="45"/>
        <v>Cindi Parker</v>
      </c>
      <c r="E344" s="4" t="str">
        <f t="shared" si="46"/>
        <v>Lords of Waterdeep</v>
      </c>
      <c r="F344" s="5">
        <f t="shared" si="47"/>
        <v>5</v>
      </c>
      <c r="G344" s="5">
        <f t="shared" si="48"/>
        <v>1</v>
      </c>
      <c r="H344" s="5">
        <f t="shared" si="49"/>
        <v>3</v>
      </c>
      <c r="I344" s="12">
        <v>1</v>
      </c>
      <c r="J344" s="5">
        <f t="shared" si="50"/>
        <v>1</v>
      </c>
      <c r="K344" s="5">
        <f t="shared" si="51"/>
        <v>3</v>
      </c>
      <c r="L344" s="12">
        <v>1</v>
      </c>
      <c r="M344" s="5">
        <f t="shared" si="53"/>
        <v>1</v>
      </c>
      <c r="N344" s="5">
        <f t="shared" si="52"/>
        <v>3</v>
      </c>
    </row>
    <row r="345" spans="1:14" ht="12.75">
      <c r="A345" s="2">
        <v>21.03</v>
      </c>
      <c r="B345" s="2">
        <v>183</v>
      </c>
      <c r="C345" s="2">
        <v>2</v>
      </c>
      <c r="D345" s="4" t="str">
        <f t="shared" si="45"/>
        <v>Michelle</v>
      </c>
      <c r="E345" s="4" t="str">
        <f t="shared" si="46"/>
        <v>Dominion</v>
      </c>
      <c r="F345" s="5">
        <f t="shared" si="47"/>
        <v>3</v>
      </c>
      <c r="G345" s="5">
        <f t="shared" si="48"/>
        <v>1</v>
      </c>
      <c r="H345" s="5">
        <f t="shared" si="49"/>
        <v>6</v>
      </c>
      <c r="I345" s="12">
        <v>1</v>
      </c>
      <c r="J345" s="5">
        <f t="shared" si="50"/>
        <v>1</v>
      </c>
      <c r="K345" s="5">
        <f t="shared" si="51"/>
        <v>6</v>
      </c>
      <c r="L345" s="12">
        <v>1</v>
      </c>
      <c r="M345" s="5">
        <f t="shared" si="53"/>
        <v>1</v>
      </c>
      <c r="N345" s="5">
        <f t="shared" si="52"/>
        <v>6</v>
      </c>
    </row>
    <row r="346" spans="1:14" ht="12.75">
      <c r="A346" s="2">
        <v>17.03</v>
      </c>
      <c r="B346" s="2">
        <v>183</v>
      </c>
      <c r="C346" s="2">
        <v>5</v>
      </c>
      <c r="D346" s="4" t="str">
        <f t="shared" si="45"/>
        <v>Michelle</v>
      </c>
      <c r="E346" s="4" t="str">
        <f t="shared" si="46"/>
        <v>Lords of Waterdeep</v>
      </c>
      <c r="F346" s="5">
        <f t="shared" si="47"/>
        <v>5</v>
      </c>
      <c r="G346" s="5">
        <f t="shared" si="48"/>
        <v>1</v>
      </c>
      <c r="H346" s="5">
        <f t="shared" si="49"/>
        <v>1</v>
      </c>
      <c r="I346" s="12">
        <v>1</v>
      </c>
      <c r="J346" s="5">
        <f t="shared" si="50"/>
        <v>1</v>
      </c>
      <c r="K346" s="5">
        <f t="shared" si="51"/>
        <v>1</v>
      </c>
      <c r="L346" s="12">
        <v>1</v>
      </c>
      <c r="M346" s="5">
        <f t="shared" si="53"/>
        <v>1</v>
      </c>
      <c r="N346" s="5">
        <f t="shared" si="52"/>
        <v>1</v>
      </c>
    </row>
    <row r="347" spans="1:14" ht="12.75">
      <c r="A347" s="2">
        <v>17.02</v>
      </c>
      <c r="B347" s="2">
        <v>184</v>
      </c>
      <c r="C347" s="2">
        <v>4</v>
      </c>
      <c r="D347" s="4" t="str">
        <f t="shared" si="45"/>
        <v>Chris Kubasta</v>
      </c>
      <c r="E347" s="4" t="str">
        <f t="shared" si="46"/>
        <v>Lords of Waterdeep</v>
      </c>
      <c r="F347" s="5">
        <f t="shared" si="47"/>
        <v>5</v>
      </c>
      <c r="G347" s="5">
        <f t="shared" si="48"/>
        <v>1</v>
      </c>
      <c r="H347" s="5">
        <f t="shared" si="49"/>
        <v>2</v>
      </c>
      <c r="I347" s="12">
        <v>1</v>
      </c>
      <c r="J347" s="5">
        <f t="shared" si="50"/>
        <v>1</v>
      </c>
      <c r="K347" s="5">
        <f t="shared" si="51"/>
        <v>2</v>
      </c>
      <c r="L347" s="12">
        <v>1</v>
      </c>
      <c r="M347" s="5">
        <f t="shared" si="53"/>
        <v>1</v>
      </c>
      <c r="N347" s="5">
        <f t="shared" si="52"/>
        <v>2</v>
      </c>
    </row>
    <row r="348" spans="1:14" ht="12.75">
      <c r="A348" s="2">
        <v>18.01</v>
      </c>
      <c r="B348" s="2">
        <v>184</v>
      </c>
      <c r="C348" s="2">
        <v>4</v>
      </c>
      <c r="D348" s="4" t="str">
        <f t="shared" si="45"/>
        <v>Chris Kubasta</v>
      </c>
      <c r="E348" s="4" t="str">
        <f t="shared" si="46"/>
        <v>McGartlin Stock Car Racing</v>
      </c>
      <c r="F348" s="5">
        <f t="shared" si="47"/>
        <v>4</v>
      </c>
      <c r="G348" s="5">
        <f t="shared" si="48"/>
        <v>1</v>
      </c>
      <c r="H348" s="5">
        <f t="shared" si="49"/>
        <v>1</v>
      </c>
      <c r="I348" s="12">
        <v>1</v>
      </c>
      <c r="J348" s="5">
        <f t="shared" si="50"/>
        <v>1</v>
      </c>
      <c r="K348" s="5">
        <f t="shared" si="51"/>
        <v>1</v>
      </c>
      <c r="L348" s="12">
        <v>1</v>
      </c>
      <c r="M348" s="5">
        <f t="shared" si="53"/>
        <v>1</v>
      </c>
      <c r="N348" s="5">
        <f t="shared" si="52"/>
        <v>1</v>
      </c>
    </row>
    <row r="349" spans="1:14" ht="12.75">
      <c r="A349" s="2">
        <v>21.02</v>
      </c>
      <c r="B349" s="2">
        <v>184</v>
      </c>
      <c r="C349" s="2">
        <v>3</v>
      </c>
      <c r="D349" s="4" t="str">
        <f t="shared" si="45"/>
        <v>Chris Kubasta</v>
      </c>
      <c r="E349" s="4" t="str">
        <f t="shared" si="46"/>
        <v>Dominion</v>
      </c>
      <c r="F349" s="5">
        <f t="shared" si="47"/>
        <v>3</v>
      </c>
      <c r="G349" s="5">
        <f t="shared" si="48"/>
        <v>1</v>
      </c>
      <c r="H349" s="5">
        <f t="shared" si="49"/>
        <v>1</v>
      </c>
      <c r="I349" s="12">
        <v>1</v>
      </c>
      <c r="J349" s="5">
        <f t="shared" si="50"/>
        <v>1</v>
      </c>
      <c r="K349" s="5">
        <f t="shared" si="51"/>
        <v>1</v>
      </c>
      <c r="L349" s="12">
        <v>1</v>
      </c>
      <c r="M349" s="5">
        <f t="shared" si="53"/>
        <v>1</v>
      </c>
      <c r="N349" s="5">
        <f t="shared" si="52"/>
        <v>1</v>
      </c>
    </row>
    <row r="350" spans="1:14" ht="12.75">
      <c r="A350" s="2">
        <v>29.02</v>
      </c>
      <c r="B350" s="2">
        <v>192</v>
      </c>
      <c r="C350" s="2">
        <v>2</v>
      </c>
      <c r="D350" s="4" t="str">
        <f t="shared" si="45"/>
        <v>Rob Russo</v>
      </c>
      <c r="E350" s="4" t="str">
        <f t="shared" si="46"/>
        <v>Puerto Rico</v>
      </c>
      <c r="F350" s="5">
        <f t="shared" si="47"/>
        <v>5</v>
      </c>
      <c r="G350" s="5">
        <f t="shared" si="48"/>
        <v>2</v>
      </c>
      <c r="H350" s="5">
        <f t="shared" si="49"/>
        <v>6</v>
      </c>
      <c r="I350" s="12">
        <v>1</v>
      </c>
      <c r="J350" s="5">
        <f t="shared" si="50"/>
        <v>1</v>
      </c>
      <c r="K350" s="5">
        <f t="shared" si="51"/>
        <v>6</v>
      </c>
      <c r="L350" s="12">
        <v>1</v>
      </c>
      <c r="M350" s="5">
        <f t="shared" si="53"/>
        <v>1</v>
      </c>
      <c r="N350" s="5">
        <f t="shared" si="52"/>
        <v>6</v>
      </c>
    </row>
    <row r="351" spans="1:14" ht="12.75">
      <c r="A351" s="2">
        <v>34.02</v>
      </c>
      <c r="B351" s="2">
        <v>192</v>
      </c>
      <c r="C351" s="2">
        <v>2</v>
      </c>
      <c r="D351" s="4" t="str">
        <f t="shared" si="45"/>
        <v>Rob Russo</v>
      </c>
      <c r="E351" s="4" t="str">
        <f t="shared" si="46"/>
        <v>7 Wonders</v>
      </c>
      <c r="F351" s="5">
        <f t="shared" si="47"/>
        <v>5</v>
      </c>
      <c r="G351" s="5">
        <f t="shared" si="48"/>
        <v>2</v>
      </c>
      <c r="H351" s="5">
        <f t="shared" si="49"/>
        <v>6</v>
      </c>
      <c r="I351" s="12">
        <v>1</v>
      </c>
      <c r="J351" s="5">
        <f t="shared" si="50"/>
        <v>1</v>
      </c>
      <c r="K351" s="5">
        <f t="shared" si="51"/>
        <v>6</v>
      </c>
      <c r="L351" s="12">
        <v>1</v>
      </c>
      <c r="M351" s="5">
        <f t="shared" si="53"/>
        <v>1</v>
      </c>
      <c r="N351" s="5">
        <f t="shared" si="52"/>
        <v>6</v>
      </c>
    </row>
    <row r="352" spans="1:14" ht="12.75">
      <c r="A352" s="2">
        <v>32.05</v>
      </c>
      <c r="B352" s="2">
        <v>192</v>
      </c>
      <c r="C352" s="2">
        <v>3</v>
      </c>
      <c r="D352" s="4" t="str">
        <f t="shared" si="45"/>
        <v>Rob Russo</v>
      </c>
      <c r="E352" s="4" t="str">
        <f t="shared" si="46"/>
        <v>Splendor</v>
      </c>
      <c r="F352" s="5">
        <f t="shared" si="47"/>
        <v>4</v>
      </c>
      <c r="G352" s="5">
        <f t="shared" si="48"/>
        <v>2</v>
      </c>
      <c r="H352" s="5">
        <f t="shared" si="49"/>
        <v>2</v>
      </c>
      <c r="I352" s="12">
        <v>1</v>
      </c>
      <c r="J352" s="5">
        <f t="shared" si="50"/>
        <v>1</v>
      </c>
      <c r="K352" s="5">
        <f t="shared" si="51"/>
        <v>2</v>
      </c>
      <c r="L352" s="12">
        <v>1</v>
      </c>
      <c r="M352" s="5">
        <f t="shared" si="53"/>
        <v>1</v>
      </c>
      <c r="N352" s="5">
        <f t="shared" si="52"/>
        <v>2</v>
      </c>
    </row>
    <row r="353" spans="1:14" ht="12.75">
      <c r="A353" s="2">
        <v>99.1</v>
      </c>
      <c r="B353" s="10" t="s">
        <v>60</v>
      </c>
      <c r="C353" s="2"/>
      <c r="D353" s="4" t="e">
        <f t="shared" si="45"/>
        <v>#N/A</v>
      </c>
      <c r="E353" s="4" t="e">
        <f t="shared" si="46"/>
        <v>#N/A</v>
      </c>
      <c r="F353" s="5" t="e">
        <f t="shared" si="47"/>
        <v>#N/A</v>
      </c>
      <c r="G353" s="5" t="e">
        <f t="shared" si="48"/>
        <v>#N/A</v>
      </c>
      <c r="H353" s="5">
        <v>0</v>
      </c>
      <c r="I353" s="12">
        <v>1</v>
      </c>
      <c r="J353" s="5" t="e">
        <f t="shared" si="50"/>
        <v>#VALUE!</v>
      </c>
      <c r="K353" s="5">
        <f t="shared" si="51"/>
        <v>0</v>
      </c>
      <c r="L353" s="12">
        <v>1</v>
      </c>
      <c r="M353" s="5" t="e">
        <f>IF(G348="Day",1,IF((B353+G353/10)=(B348+G348/10),0,1))</f>
        <v>#VALUE!</v>
      </c>
      <c r="N353" s="5">
        <f t="shared" si="52"/>
        <v>0</v>
      </c>
    </row>
  </sheetData>
  <autoFilter ref="A8:N35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95"/>
  <sheetViews>
    <sheetView workbookViewId="0" topLeftCell="A1">
      <pane ySplit="3" topLeftCell="BM65" activePane="bottomLeft" state="frozen"/>
      <selection pane="topLeft" activeCell="A1" sqref="A1"/>
      <selection pane="bottomLeft" activeCell="B94" sqref="B94"/>
    </sheetView>
  </sheetViews>
  <sheetFormatPr defaultColWidth="9.140625" defaultRowHeight="12.75"/>
  <cols>
    <col min="2" max="2" width="11.7109375" style="0" bestFit="1" customWidth="1"/>
    <col min="3" max="3" width="11.28125" style="0" bestFit="1" customWidth="1"/>
    <col min="4" max="4" width="13.8515625" style="0" bestFit="1" customWidth="1"/>
  </cols>
  <sheetData>
    <row r="1" ht="12.75">
      <c r="A1" t="s">
        <v>61</v>
      </c>
    </row>
    <row r="2" spans="2:6" ht="12.75">
      <c r="B2">
        <f>SUM(B4:B95)</f>
        <v>344</v>
      </c>
      <c r="F2">
        <f>SUM(F4:F95)</f>
        <v>1645</v>
      </c>
    </row>
    <row r="3" spans="1:6" ht="12.75">
      <c r="A3" s="1" t="s">
        <v>39</v>
      </c>
      <c r="B3" s="1" t="s">
        <v>62</v>
      </c>
      <c r="C3" s="1" t="s">
        <v>58</v>
      </c>
      <c r="D3" s="6" t="s">
        <v>8</v>
      </c>
      <c r="E3" s="6" t="s">
        <v>7</v>
      </c>
      <c r="F3" s="6" t="s">
        <v>6</v>
      </c>
    </row>
    <row r="4" spans="1:6" ht="12.75">
      <c r="A4" s="2">
        <v>1.01</v>
      </c>
      <c r="B4" s="2">
        <v>2</v>
      </c>
      <c r="C4" s="2">
        <v>2</v>
      </c>
      <c r="D4" s="4" t="str">
        <f>VLOOKUP(ROUNDDOWN(A4,0),games,2,0)</f>
        <v>A Few Acres of Snow</v>
      </c>
      <c r="E4" s="5">
        <f>VLOOKUP(ROUNDDOWN(A4,0),games,3,0)</f>
        <v>1</v>
      </c>
      <c r="F4" s="5">
        <f>VLOOKUP(C4,points,2,0)</f>
        <v>7</v>
      </c>
    </row>
    <row r="5" spans="1:6" ht="12.75">
      <c r="A5" s="2">
        <v>1.02</v>
      </c>
      <c r="B5" s="2">
        <v>2</v>
      </c>
      <c r="C5" s="2">
        <v>2</v>
      </c>
      <c r="D5" s="4" t="str">
        <f>VLOOKUP(ROUNDDOWN(A5,0),games,2,0)</f>
        <v>A Few Acres of Snow</v>
      </c>
      <c r="E5" s="5">
        <f>VLOOKUP(ROUNDDOWN(A5,0),games,3,0)</f>
        <v>1</v>
      </c>
      <c r="F5" s="5">
        <f>VLOOKUP(C5,points,2,0)</f>
        <v>7</v>
      </c>
    </row>
    <row r="6" spans="1:6" ht="12.75">
      <c r="A6" s="2">
        <v>2.01</v>
      </c>
      <c r="B6" s="2">
        <v>5</v>
      </c>
      <c r="C6" s="2">
        <v>534</v>
      </c>
      <c r="D6" s="4" t="str">
        <f aca="true" t="shared" si="0" ref="D6:D14">VLOOKUP(ROUNDDOWN(A6,0),games,2,0)</f>
        <v>Hansa Teutonica</v>
      </c>
      <c r="E6" s="5">
        <f aca="true" t="shared" si="1" ref="E6:E14">VLOOKUP(ROUNDDOWN(A6,0),games,3,0)</f>
        <v>1</v>
      </c>
      <c r="F6" s="5">
        <f aca="true" t="shared" si="2" ref="F6:F14">VLOOKUP(C6,points,2,0)</f>
        <v>23</v>
      </c>
    </row>
    <row r="7" spans="1:6" ht="12.75">
      <c r="A7" s="2">
        <v>3.01</v>
      </c>
      <c r="B7" s="2">
        <v>4</v>
      </c>
      <c r="C7" s="2">
        <v>4</v>
      </c>
      <c r="D7" s="4" t="str">
        <f t="shared" si="0"/>
        <v>Thurn and Taxis</v>
      </c>
      <c r="E7" s="5">
        <f t="shared" si="1"/>
        <v>1</v>
      </c>
      <c r="F7" s="5">
        <f t="shared" si="2"/>
        <v>19</v>
      </c>
    </row>
    <row r="8" spans="1:6" ht="12.75">
      <c r="A8" s="2">
        <v>3.02</v>
      </c>
      <c r="B8" s="2">
        <v>4</v>
      </c>
      <c r="C8" s="2">
        <v>4</v>
      </c>
      <c r="D8" s="4" t="str">
        <f t="shared" si="0"/>
        <v>Thurn and Taxis</v>
      </c>
      <c r="E8" s="5">
        <f t="shared" si="1"/>
        <v>1</v>
      </c>
      <c r="F8" s="5">
        <f t="shared" si="2"/>
        <v>19</v>
      </c>
    </row>
    <row r="9" spans="1:6" ht="12.75">
      <c r="A9" s="2">
        <v>3.03</v>
      </c>
      <c r="B9" s="2">
        <v>4</v>
      </c>
      <c r="C9" s="2">
        <v>4</v>
      </c>
      <c r="D9" s="4" t="str">
        <f>VLOOKUP(ROUNDDOWN(A9,0),games,2,0)</f>
        <v>Thurn and Taxis</v>
      </c>
      <c r="E9" s="5">
        <f>VLOOKUP(ROUNDDOWN(A9,0),games,3,0)</f>
        <v>1</v>
      </c>
      <c r="F9" s="5">
        <f>VLOOKUP(C9,points,2,0)</f>
        <v>19</v>
      </c>
    </row>
    <row r="10" spans="1:6" ht="12.75">
      <c r="A10" s="2">
        <v>3.04</v>
      </c>
      <c r="B10" s="2">
        <v>3</v>
      </c>
      <c r="C10" s="2">
        <v>3</v>
      </c>
      <c r="D10" s="4" t="str">
        <f>VLOOKUP(ROUNDDOWN(A10,0),games,2,0)</f>
        <v>Thurn and Taxis</v>
      </c>
      <c r="E10" s="5">
        <f>VLOOKUP(ROUNDDOWN(A10,0),games,3,0)</f>
        <v>1</v>
      </c>
      <c r="F10" s="5">
        <f>VLOOKUP(C10,points,2,0)</f>
        <v>17</v>
      </c>
    </row>
    <row r="11" spans="1:6" ht="12.75">
      <c r="A11" s="2">
        <v>3.05</v>
      </c>
      <c r="B11" s="2">
        <v>3</v>
      </c>
      <c r="C11" s="2">
        <v>3</v>
      </c>
      <c r="D11" s="4" t="str">
        <f>VLOOKUP(ROUNDDOWN(A11,0),games,2,0)</f>
        <v>Thurn and Taxis</v>
      </c>
      <c r="E11" s="5">
        <f>VLOOKUP(ROUNDDOWN(A11,0),games,3,0)</f>
        <v>1</v>
      </c>
      <c r="F11" s="5">
        <f>VLOOKUP(C11,points,2,0)</f>
        <v>17</v>
      </c>
    </row>
    <row r="12" spans="1:6" ht="12.75">
      <c r="A12" s="2">
        <v>3.06</v>
      </c>
      <c r="B12" s="2">
        <v>4</v>
      </c>
      <c r="C12" s="2">
        <v>4</v>
      </c>
      <c r="D12" s="4" t="str">
        <f>VLOOKUP(ROUNDDOWN(A12,0),games,2,0)</f>
        <v>Thurn and Taxis</v>
      </c>
      <c r="E12" s="5">
        <f>VLOOKUP(ROUNDDOWN(A12,0),games,3,0)</f>
        <v>1</v>
      </c>
      <c r="F12" s="5">
        <f>VLOOKUP(C12,points,2,0)</f>
        <v>19</v>
      </c>
    </row>
    <row r="13" spans="1:6" ht="12.75">
      <c r="A13" s="2">
        <v>4.01</v>
      </c>
      <c r="B13" s="2">
        <v>5</v>
      </c>
      <c r="C13" s="2">
        <v>5</v>
      </c>
      <c r="D13" s="4" t="str">
        <f t="shared" si="0"/>
        <v>Vegas Showdown</v>
      </c>
      <c r="E13" s="5">
        <f t="shared" si="1"/>
        <v>1</v>
      </c>
      <c r="F13" s="5">
        <f t="shared" si="2"/>
        <v>22</v>
      </c>
    </row>
    <row r="14" spans="1:6" ht="12.75">
      <c r="A14" s="2">
        <v>4.02</v>
      </c>
      <c r="B14" s="2">
        <v>5</v>
      </c>
      <c r="C14" s="2">
        <v>5</v>
      </c>
      <c r="D14" s="4" t="str">
        <f t="shared" si="0"/>
        <v>Vegas Showdown</v>
      </c>
      <c r="E14" s="5">
        <f t="shared" si="1"/>
        <v>1</v>
      </c>
      <c r="F14" s="5">
        <f t="shared" si="2"/>
        <v>22</v>
      </c>
    </row>
    <row r="15" spans="1:6" ht="12.75">
      <c r="A15" s="2">
        <v>5.01</v>
      </c>
      <c r="B15" s="2">
        <v>4</v>
      </c>
      <c r="C15" s="2">
        <v>4</v>
      </c>
      <c r="D15" s="4" t="str">
        <f>VLOOKUP(ROUNDDOWN(A15,0),games,2,0)</f>
        <v>Acquire</v>
      </c>
      <c r="E15" s="5">
        <f>VLOOKUP(ROUNDDOWN(A15,0),games,3,0)</f>
        <v>1</v>
      </c>
      <c r="F15" s="5">
        <f>VLOOKUP(C15,points,2,0)</f>
        <v>19</v>
      </c>
    </row>
    <row r="16" spans="1:6" ht="12.75">
      <c r="A16" s="2">
        <v>5.02</v>
      </c>
      <c r="B16" s="2">
        <v>3</v>
      </c>
      <c r="C16" s="2">
        <v>3</v>
      </c>
      <c r="D16" s="4" t="str">
        <f>VLOOKUP(ROUNDDOWN(A16,0),games,2,0)</f>
        <v>Acquire</v>
      </c>
      <c r="E16" s="5">
        <f>VLOOKUP(ROUNDDOWN(A16,0),games,3,0)</f>
        <v>1</v>
      </c>
      <c r="F16" s="5">
        <f>VLOOKUP(C16,points,2,0)</f>
        <v>17</v>
      </c>
    </row>
    <row r="17" spans="1:6" ht="12.75">
      <c r="A17" s="2">
        <v>6.01</v>
      </c>
      <c r="B17" s="2">
        <v>4</v>
      </c>
      <c r="C17" s="2">
        <v>4</v>
      </c>
      <c r="D17" s="4" t="str">
        <f>VLOOKUP(ROUNDDOWN(A17,0),games,2,0)</f>
        <v>Small World</v>
      </c>
      <c r="E17" s="5">
        <f>VLOOKUP(ROUNDDOWN(A17,0),games,3,0)</f>
        <v>1</v>
      </c>
      <c r="F17" s="5">
        <f>VLOOKUP(C17,points,2,0)</f>
        <v>19</v>
      </c>
    </row>
    <row r="18" spans="1:6" ht="12.75">
      <c r="A18" s="2">
        <v>6.02</v>
      </c>
      <c r="B18" s="2">
        <v>4</v>
      </c>
      <c r="C18" s="2">
        <v>4</v>
      </c>
      <c r="D18" s="4" t="str">
        <f>VLOOKUP(ROUNDDOWN(A18,0),games,2,0)</f>
        <v>Small World</v>
      </c>
      <c r="E18" s="5">
        <f>VLOOKUP(ROUNDDOWN(A18,0),games,3,0)</f>
        <v>1</v>
      </c>
      <c r="F18" s="5">
        <f>VLOOKUP(C18,points,2,0)</f>
        <v>19</v>
      </c>
    </row>
    <row r="19" spans="1:6" ht="12.75">
      <c r="A19" s="2">
        <v>6.03</v>
      </c>
      <c r="B19" s="2">
        <v>3</v>
      </c>
      <c r="C19" s="2">
        <v>3</v>
      </c>
      <c r="D19" s="4" t="str">
        <f>VLOOKUP(ROUNDDOWN(A19,0),games,2,0)</f>
        <v>Small World</v>
      </c>
      <c r="E19" s="5">
        <f>VLOOKUP(ROUNDDOWN(A19,0),games,3,0)</f>
        <v>1</v>
      </c>
      <c r="F19" s="5">
        <f>VLOOKUP(C19,points,2,0)</f>
        <v>17</v>
      </c>
    </row>
    <row r="20" spans="1:6" ht="12.75">
      <c r="A20" s="2">
        <v>7.01</v>
      </c>
      <c r="B20" s="2">
        <v>4</v>
      </c>
      <c r="C20" s="2">
        <v>4</v>
      </c>
      <c r="D20" s="4" t="str">
        <f aca="true" t="shared" si="3" ref="D20:D26">VLOOKUP(ROUNDDOWN(A20,0),games,2,0)</f>
        <v>Ticket to Ride</v>
      </c>
      <c r="E20" s="5">
        <f aca="true" t="shared" si="4" ref="E20:E26">VLOOKUP(ROUNDDOWN(A20,0),games,3,0)</f>
        <v>1</v>
      </c>
      <c r="F20" s="5">
        <f aca="true" t="shared" si="5" ref="F20:F26">VLOOKUP(C20,points,2,0)</f>
        <v>19</v>
      </c>
    </row>
    <row r="21" spans="1:6" ht="12.75">
      <c r="A21" s="2">
        <v>7.02</v>
      </c>
      <c r="B21" s="2">
        <v>4</v>
      </c>
      <c r="C21" s="2">
        <v>4</v>
      </c>
      <c r="D21" s="4" t="str">
        <f t="shared" si="3"/>
        <v>Ticket to Ride</v>
      </c>
      <c r="E21" s="5">
        <f t="shared" si="4"/>
        <v>1</v>
      </c>
      <c r="F21" s="5">
        <f t="shared" si="5"/>
        <v>19</v>
      </c>
    </row>
    <row r="22" spans="1:6" ht="12.75">
      <c r="A22" s="2">
        <v>7.03</v>
      </c>
      <c r="B22" s="2">
        <v>4</v>
      </c>
      <c r="C22" s="2">
        <v>4</v>
      </c>
      <c r="D22" s="4" t="str">
        <f t="shared" si="3"/>
        <v>Ticket to Ride</v>
      </c>
      <c r="E22" s="5">
        <f t="shared" si="4"/>
        <v>1</v>
      </c>
      <c r="F22" s="5">
        <f t="shared" si="5"/>
        <v>19</v>
      </c>
    </row>
    <row r="23" spans="1:6" ht="12.75">
      <c r="A23" s="2">
        <v>7.04</v>
      </c>
      <c r="B23" s="2">
        <v>4</v>
      </c>
      <c r="C23" s="2">
        <v>4</v>
      </c>
      <c r="D23" s="4" t="str">
        <f t="shared" si="3"/>
        <v>Ticket to Ride</v>
      </c>
      <c r="E23" s="5">
        <f t="shared" si="4"/>
        <v>1</v>
      </c>
      <c r="F23" s="5">
        <f t="shared" si="5"/>
        <v>19</v>
      </c>
    </row>
    <row r="24" spans="1:6" ht="12.75">
      <c r="A24" s="2">
        <v>7.05</v>
      </c>
      <c r="B24" s="2">
        <v>4</v>
      </c>
      <c r="C24" s="2">
        <v>4</v>
      </c>
      <c r="D24" s="4" t="str">
        <f t="shared" si="3"/>
        <v>Ticket to Ride</v>
      </c>
      <c r="E24" s="5">
        <f t="shared" si="4"/>
        <v>1</v>
      </c>
      <c r="F24" s="5">
        <f t="shared" si="5"/>
        <v>19</v>
      </c>
    </row>
    <row r="25" spans="1:6" ht="12.75">
      <c r="A25" s="2">
        <v>7.06</v>
      </c>
      <c r="B25" s="2">
        <v>4</v>
      </c>
      <c r="C25" s="2">
        <v>4</v>
      </c>
      <c r="D25" s="4" t="str">
        <f t="shared" si="3"/>
        <v>Ticket to Ride</v>
      </c>
      <c r="E25" s="5">
        <f t="shared" si="4"/>
        <v>1</v>
      </c>
      <c r="F25" s="5">
        <f t="shared" si="5"/>
        <v>19</v>
      </c>
    </row>
    <row r="26" spans="1:6" ht="12.75">
      <c r="A26" s="2">
        <v>8.01</v>
      </c>
      <c r="B26" s="2">
        <v>4</v>
      </c>
      <c r="C26" s="2">
        <v>4</v>
      </c>
      <c r="D26" s="4" t="str">
        <f t="shared" si="3"/>
        <v>Village</v>
      </c>
      <c r="E26" s="5">
        <f t="shared" si="4"/>
        <v>1</v>
      </c>
      <c r="F26" s="5">
        <f t="shared" si="5"/>
        <v>19</v>
      </c>
    </row>
    <row r="27" spans="1:6" ht="12.75">
      <c r="A27" s="2">
        <v>8.02</v>
      </c>
      <c r="B27" s="2">
        <v>4</v>
      </c>
      <c r="C27" s="2">
        <v>4</v>
      </c>
      <c r="D27" s="4" t="str">
        <f aca="true" t="shared" si="6" ref="D27:D51">VLOOKUP(ROUNDDOWN(A27,0),games,2,0)</f>
        <v>Village</v>
      </c>
      <c r="E27" s="5">
        <f aca="true" t="shared" si="7" ref="E27:E51">VLOOKUP(ROUNDDOWN(A27,0),games,3,0)</f>
        <v>1</v>
      </c>
      <c r="F27" s="5">
        <f aca="true" t="shared" si="8" ref="F27:F51">VLOOKUP(C27,points,2,0)</f>
        <v>19</v>
      </c>
    </row>
    <row r="28" spans="1:6" ht="12.75">
      <c r="A28" s="2">
        <v>10.01</v>
      </c>
      <c r="B28" s="2">
        <v>5</v>
      </c>
      <c r="C28" s="2">
        <v>5</v>
      </c>
      <c r="D28" s="4" t="str">
        <f t="shared" si="6"/>
        <v>Airlines Europe</v>
      </c>
      <c r="E28" s="5">
        <f t="shared" si="7"/>
        <v>1</v>
      </c>
      <c r="F28" s="5">
        <f t="shared" si="8"/>
        <v>22</v>
      </c>
    </row>
    <row r="29" spans="1:6" ht="12.75">
      <c r="A29" s="2">
        <v>11.01</v>
      </c>
      <c r="B29" s="2">
        <v>3</v>
      </c>
      <c r="C29" s="2">
        <v>3</v>
      </c>
      <c r="D29" s="4" t="str">
        <f t="shared" si="6"/>
        <v>Brass</v>
      </c>
      <c r="E29" s="5">
        <f t="shared" si="7"/>
        <v>1</v>
      </c>
      <c r="F29" s="5">
        <f t="shared" si="8"/>
        <v>17</v>
      </c>
    </row>
    <row r="30" spans="1:6" ht="12.75">
      <c r="A30" s="2">
        <v>11.02</v>
      </c>
      <c r="B30" s="2">
        <v>3</v>
      </c>
      <c r="C30" s="2">
        <v>3</v>
      </c>
      <c r="D30" s="4" t="str">
        <f t="shared" si="6"/>
        <v>Brass</v>
      </c>
      <c r="E30" s="5">
        <f t="shared" si="7"/>
        <v>1</v>
      </c>
      <c r="F30" s="5">
        <f t="shared" si="8"/>
        <v>17</v>
      </c>
    </row>
    <row r="31" spans="1:6" ht="12.75">
      <c r="A31" s="2">
        <v>12.01</v>
      </c>
      <c r="B31" s="2">
        <v>6</v>
      </c>
      <c r="C31" s="2">
        <v>6</v>
      </c>
      <c r="D31" s="4" t="str">
        <f t="shared" si="6"/>
        <v>Formula De</v>
      </c>
      <c r="E31" s="5">
        <f t="shared" si="7"/>
        <v>1</v>
      </c>
      <c r="F31" s="5">
        <f t="shared" si="8"/>
        <v>26</v>
      </c>
    </row>
    <row r="32" spans="1:6" ht="12.75">
      <c r="A32" s="2">
        <v>13.01</v>
      </c>
      <c r="B32" s="2">
        <v>3</v>
      </c>
      <c r="C32" s="2">
        <v>3</v>
      </c>
      <c r="D32" s="4" t="str">
        <f t="shared" si="6"/>
        <v>Ra</v>
      </c>
      <c r="E32" s="5">
        <f t="shared" si="7"/>
        <v>1</v>
      </c>
      <c r="F32" s="5">
        <f t="shared" si="8"/>
        <v>17</v>
      </c>
    </row>
    <row r="33" spans="1:6" ht="12.75">
      <c r="A33" s="2">
        <v>13.02</v>
      </c>
      <c r="B33" s="2">
        <v>3</v>
      </c>
      <c r="C33" s="2">
        <v>3</v>
      </c>
      <c r="D33" s="4" t="str">
        <f t="shared" si="6"/>
        <v>Ra</v>
      </c>
      <c r="E33" s="5">
        <f t="shared" si="7"/>
        <v>1</v>
      </c>
      <c r="F33" s="5">
        <f t="shared" si="8"/>
        <v>17</v>
      </c>
    </row>
    <row r="34" spans="1:6" ht="12.75">
      <c r="A34" s="2">
        <v>14.01</v>
      </c>
      <c r="B34" s="2">
        <v>4</v>
      </c>
      <c r="C34" s="2">
        <v>4</v>
      </c>
      <c r="D34" s="4" t="str">
        <f t="shared" si="6"/>
        <v>Stone Age</v>
      </c>
      <c r="E34" s="5">
        <f t="shared" si="7"/>
        <v>1</v>
      </c>
      <c r="F34" s="5">
        <f t="shared" si="8"/>
        <v>19</v>
      </c>
    </row>
    <row r="35" spans="1:6" ht="12.75">
      <c r="A35" s="2">
        <v>14.02</v>
      </c>
      <c r="B35" s="2">
        <v>4</v>
      </c>
      <c r="C35" s="2">
        <v>4</v>
      </c>
      <c r="D35" s="4" t="str">
        <f t="shared" si="6"/>
        <v>Stone Age</v>
      </c>
      <c r="E35" s="5">
        <f t="shared" si="7"/>
        <v>1</v>
      </c>
      <c r="F35" s="5">
        <f t="shared" si="8"/>
        <v>19</v>
      </c>
    </row>
    <row r="36" spans="1:6" ht="12.75">
      <c r="A36" s="2">
        <v>14.03</v>
      </c>
      <c r="B36" s="2">
        <v>4</v>
      </c>
      <c r="C36" s="2">
        <v>4</v>
      </c>
      <c r="D36" s="4" t="str">
        <f t="shared" si="6"/>
        <v>Stone Age</v>
      </c>
      <c r="E36" s="5">
        <f t="shared" si="7"/>
        <v>1</v>
      </c>
      <c r="F36" s="5">
        <f t="shared" si="8"/>
        <v>19</v>
      </c>
    </row>
    <row r="37" spans="1:6" ht="12.75">
      <c r="A37" s="2">
        <v>14.04</v>
      </c>
      <c r="B37" s="2">
        <v>4</v>
      </c>
      <c r="C37" s="2">
        <v>4</v>
      </c>
      <c r="D37" s="4" t="str">
        <f t="shared" si="6"/>
        <v>Stone Age</v>
      </c>
      <c r="E37" s="5">
        <f t="shared" si="7"/>
        <v>1</v>
      </c>
      <c r="F37" s="5">
        <f t="shared" si="8"/>
        <v>19</v>
      </c>
    </row>
    <row r="38" spans="1:6" ht="12.75">
      <c r="A38" s="2">
        <v>14.05</v>
      </c>
      <c r="B38" s="2">
        <v>4</v>
      </c>
      <c r="C38" s="2">
        <v>4</v>
      </c>
      <c r="D38" s="4" t="str">
        <f t="shared" si="6"/>
        <v>Stone Age</v>
      </c>
      <c r="E38" s="5">
        <f t="shared" si="7"/>
        <v>1</v>
      </c>
      <c r="F38" s="5">
        <f t="shared" si="8"/>
        <v>19</v>
      </c>
    </row>
    <row r="39" spans="1:6" ht="12.75">
      <c r="A39" s="2">
        <v>14.06</v>
      </c>
      <c r="B39" s="2">
        <v>4</v>
      </c>
      <c r="C39" s="2">
        <v>4</v>
      </c>
      <c r="D39" s="4" t="str">
        <f t="shared" si="6"/>
        <v>Stone Age</v>
      </c>
      <c r="E39" s="5">
        <f t="shared" si="7"/>
        <v>1</v>
      </c>
      <c r="F39" s="5">
        <f t="shared" si="8"/>
        <v>19</v>
      </c>
    </row>
    <row r="40" spans="1:6" ht="12.75">
      <c r="A40" s="2">
        <v>15.01</v>
      </c>
      <c r="B40" s="2">
        <v>3</v>
      </c>
      <c r="C40" s="2">
        <v>3</v>
      </c>
      <c r="D40" s="4" t="str">
        <f t="shared" si="6"/>
        <v>Merchant of Venus</v>
      </c>
      <c r="E40" s="5">
        <f t="shared" si="7"/>
        <v>1</v>
      </c>
      <c r="F40" s="5">
        <f t="shared" si="8"/>
        <v>17</v>
      </c>
    </row>
    <row r="41" spans="1:6" ht="12.75">
      <c r="A41" s="2">
        <v>15.02</v>
      </c>
      <c r="B41" s="2">
        <v>3</v>
      </c>
      <c r="C41" s="2">
        <v>3</v>
      </c>
      <c r="D41" s="4" t="str">
        <f t="shared" si="6"/>
        <v>Merchant of Venus</v>
      </c>
      <c r="E41" s="5">
        <f t="shared" si="7"/>
        <v>1</v>
      </c>
      <c r="F41" s="5">
        <f t="shared" si="8"/>
        <v>17</v>
      </c>
    </row>
    <row r="42" spans="1:6" ht="12.75">
      <c r="A42" s="2">
        <v>16.01</v>
      </c>
      <c r="B42" s="2">
        <v>4</v>
      </c>
      <c r="C42" s="2">
        <v>4</v>
      </c>
      <c r="D42" s="4" t="str">
        <f t="shared" si="6"/>
        <v>Castles of Burgundy</v>
      </c>
      <c r="E42" s="5">
        <f t="shared" si="7"/>
        <v>1</v>
      </c>
      <c r="F42" s="5">
        <f t="shared" si="8"/>
        <v>19</v>
      </c>
    </row>
    <row r="43" spans="1:6" ht="12.75">
      <c r="A43" s="2">
        <v>16.02</v>
      </c>
      <c r="B43" s="2">
        <v>4</v>
      </c>
      <c r="C43" s="2">
        <v>4</v>
      </c>
      <c r="D43" s="4" t="str">
        <f t="shared" si="6"/>
        <v>Castles of Burgundy</v>
      </c>
      <c r="E43" s="5">
        <f t="shared" si="7"/>
        <v>1</v>
      </c>
      <c r="F43" s="5">
        <f t="shared" si="8"/>
        <v>19</v>
      </c>
    </row>
    <row r="44" spans="1:6" ht="12.75">
      <c r="A44" s="2">
        <v>17.01</v>
      </c>
      <c r="B44" s="2">
        <v>4</v>
      </c>
      <c r="C44" s="2">
        <v>4</v>
      </c>
      <c r="D44" s="4" t="str">
        <f t="shared" si="6"/>
        <v>Lords of Waterdeep</v>
      </c>
      <c r="E44" s="5">
        <f t="shared" si="7"/>
        <v>1</v>
      </c>
      <c r="F44" s="5">
        <f t="shared" si="8"/>
        <v>19</v>
      </c>
    </row>
    <row r="45" spans="1:6" ht="12.75">
      <c r="A45" s="2">
        <v>17.02</v>
      </c>
      <c r="B45" s="2">
        <v>5</v>
      </c>
      <c r="C45" s="2">
        <v>5</v>
      </c>
      <c r="D45" s="4" t="str">
        <f t="shared" si="6"/>
        <v>Lords of Waterdeep</v>
      </c>
      <c r="E45" s="5">
        <f t="shared" si="7"/>
        <v>1</v>
      </c>
      <c r="F45" s="5">
        <f t="shared" si="8"/>
        <v>22</v>
      </c>
    </row>
    <row r="46" spans="1:6" ht="12.75">
      <c r="A46" s="2">
        <v>17.03</v>
      </c>
      <c r="B46" s="2">
        <v>5</v>
      </c>
      <c r="C46" s="2">
        <v>5</v>
      </c>
      <c r="D46" s="4" t="str">
        <f t="shared" si="6"/>
        <v>Lords of Waterdeep</v>
      </c>
      <c r="E46" s="5">
        <f t="shared" si="7"/>
        <v>1</v>
      </c>
      <c r="F46" s="5">
        <f t="shared" si="8"/>
        <v>22</v>
      </c>
    </row>
    <row r="47" spans="1:6" ht="12.75">
      <c r="A47" s="2">
        <v>18.01</v>
      </c>
      <c r="B47" s="2">
        <v>4</v>
      </c>
      <c r="C47" s="2">
        <v>4</v>
      </c>
      <c r="D47" s="4" t="str">
        <f t="shared" si="6"/>
        <v>McGartlin Stock Car Racing</v>
      </c>
      <c r="E47" s="5">
        <f t="shared" si="7"/>
        <v>1</v>
      </c>
      <c r="F47" s="5">
        <f t="shared" si="8"/>
        <v>19</v>
      </c>
    </row>
    <row r="48" spans="1:6" ht="12.75">
      <c r="A48" s="2">
        <v>19.01</v>
      </c>
      <c r="B48" s="2">
        <v>4</v>
      </c>
      <c r="C48" s="2">
        <v>4</v>
      </c>
      <c r="D48" s="4" t="str">
        <f t="shared" si="6"/>
        <v>Russian Railroads</v>
      </c>
      <c r="E48" s="5">
        <f t="shared" si="7"/>
        <v>1</v>
      </c>
      <c r="F48" s="5">
        <f t="shared" si="8"/>
        <v>19</v>
      </c>
    </row>
    <row r="49" spans="1:6" ht="12.75">
      <c r="A49" s="2">
        <v>19.02</v>
      </c>
      <c r="B49" s="2">
        <v>4</v>
      </c>
      <c r="C49" s="2">
        <v>4</v>
      </c>
      <c r="D49" s="4" t="str">
        <f t="shared" si="6"/>
        <v>Russian Railroads</v>
      </c>
      <c r="E49" s="5">
        <f t="shared" si="7"/>
        <v>1</v>
      </c>
      <c r="F49" s="5">
        <f t="shared" si="8"/>
        <v>19</v>
      </c>
    </row>
    <row r="50" spans="1:6" ht="12.75">
      <c r="A50" s="2">
        <v>19.03</v>
      </c>
      <c r="B50" s="2">
        <v>4</v>
      </c>
      <c r="C50" s="2">
        <v>4</v>
      </c>
      <c r="D50" s="4" t="str">
        <f t="shared" si="6"/>
        <v>Russian Railroads</v>
      </c>
      <c r="E50" s="5">
        <f t="shared" si="7"/>
        <v>1</v>
      </c>
      <c r="F50" s="5">
        <f t="shared" si="8"/>
        <v>19</v>
      </c>
    </row>
    <row r="51" spans="1:6" ht="12.75">
      <c r="A51" s="2">
        <v>19.04</v>
      </c>
      <c r="B51" s="2">
        <v>3</v>
      </c>
      <c r="C51" s="2">
        <v>3</v>
      </c>
      <c r="D51" s="4" t="str">
        <f t="shared" si="6"/>
        <v>Russian Railroads</v>
      </c>
      <c r="E51" s="5">
        <f t="shared" si="7"/>
        <v>1</v>
      </c>
      <c r="F51" s="5">
        <f t="shared" si="8"/>
        <v>17</v>
      </c>
    </row>
    <row r="52" spans="1:6" ht="12.75">
      <c r="A52" s="2">
        <v>21.01</v>
      </c>
      <c r="B52" s="2">
        <v>3</v>
      </c>
      <c r="C52" s="2">
        <v>3</v>
      </c>
      <c r="D52" s="4" t="str">
        <f aca="true" t="shared" si="9" ref="D52:D63">VLOOKUP(ROUNDDOWN(A52,0),games,2,0)</f>
        <v>Dominion</v>
      </c>
      <c r="E52" s="5">
        <f aca="true" t="shared" si="10" ref="E52:E63">VLOOKUP(ROUNDDOWN(A52,0),games,3,0)</f>
        <v>1</v>
      </c>
      <c r="F52" s="5">
        <f aca="true" t="shared" si="11" ref="F52:F63">VLOOKUP(C52,points,2,0)</f>
        <v>17</v>
      </c>
    </row>
    <row r="53" spans="1:6" ht="12.75">
      <c r="A53" s="2">
        <v>21.02</v>
      </c>
      <c r="B53" s="2">
        <v>3</v>
      </c>
      <c r="C53" s="2">
        <v>3</v>
      </c>
      <c r="D53" s="4" t="str">
        <f t="shared" si="9"/>
        <v>Dominion</v>
      </c>
      <c r="E53" s="5">
        <f t="shared" si="10"/>
        <v>1</v>
      </c>
      <c r="F53" s="5">
        <f t="shared" si="11"/>
        <v>17</v>
      </c>
    </row>
    <row r="54" spans="1:6" ht="12.75">
      <c r="A54" s="2">
        <v>21.03</v>
      </c>
      <c r="B54" s="2">
        <v>3</v>
      </c>
      <c r="C54" s="2">
        <v>3</v>
      </c>
      <c r="D54" s="4" t="str">
        <f t="shared" si="9"/>
        <v>Dominion</v>
      </c>
      <c r="E54" s="5">
        <f t="shared" si="10"/>
        <v>1</v>
      </c>
      <c r="F54" s="5">
        <f t="shared" si="11"/>
        <v>17</v>
      </c>
    </row>
    <row r="55" spans="1:6" ht="12.75">
      <c r="A55" s="2">
        <v>22.01</v>
      </c>
      <c r="B55" s="2">
        <v>4</v>
      </c>
      <c r="C55" s="2">
        <v>4</v>
      </c>
      <c r="D55" s="4" t="str">
        <f t="shared" si="9"/>
        <v>Power Grid</v>
      </c>
      <c r="E55" s="5">
        <f t="shared" si="10"/>
        <v>1</v>
      </c>
      <c r="F55" s="5">
        <f t="shared" si="11"/>
        <v>19</v>
      </c>
    </row>
    <row r="56" spans="1:6" ht="12.75">
      <c r="A56" s="2">
        <v>22.02</v>
      </c>
      <c r="B56" s="2">
        <v>5</v>
      </c>
      <c r="C56" s="2">
        <v>5</v>
      </c>
      <c r="D56" s="4" t="str">
        <f t="shared" si="9"/>
        <v>Power Grid</v>
      </c>
      <c r="E56" s="5">
        <f t="shared" si="10"/>
        <v>1</v>
      </c>
      <c r="F56" s="5">
        <f t="shared" si="11"/>
        <v>22</v>
      </c>
    </row>
    <row r="57" spans="1:6" ht="12.75">
      <c r="A57" s="2">
        <v>22.03</v>
      </c>
      <c r="B57" s="2">
        <v>5</v>
      </c>
      <c r="C57" s="2">
        <v>5</v>
      </c>
      <c r="D57" s="4" t="str">
        <f t="shared" si="9"/>
        <v>Power Grid</v>
      </c>
      <c r="E57" s="5">
        <f t="shared" si="10"/>
        <v>1</v>
      </c>
      <c r="F57" s="5">
        <f t="shared" si="11"/>
        <v>22</v>
      </c>
    </row>
    <row r="58" spans="1:6" ht="12.75">
      <c r="A58" s="2">
        <v>23.01</v>
      </c>
      <c r="B58" s="2">
        <v>3</v>
      </c>
      <c r="C58" s="2">
        <v>3</v>
      </c>
      <c r="D58" s="4" t="str">
        <f t="shared" si="9"/>
        <v>Terra Mystica</v>
      </c>
      <c r="E58" s="5">
        <f t="shared" si="10"/>
        <v>1</v>
      </c>
      <c r="F58" s="5">
        <f t="shared" si="11"/>
        <v>17</v>
      </c>
    </row>
    <row r="59" spans="1:6" ht="12.75">
      <c r="A59" s="2">
        <v>25.01</v>
      </c>
      <c r="B59" s="2">
        <v>4</v>
      </c>
      <c r="C59" s="2">
        <v>4</v>
      </c>
      <c r="D59" s="4" t="str">
        <f t="shared" si="9"/>
        <v>Tzolk'in: The Mayan Calendar</v>
      </c>
      <c r="E59" s="5">
        <f t="shared" si="10"/>
        <v>1</v>
      </c>
      <c r="F59" s="5">
        <f t="shared" si="11"/>
        <v>19</v>
      </c>
    </row>
    <row r="60" spans="1:6" ht="12.75">
      <c r="A60" s="2">
        <v>25.02</v>
      </c>
      <c r="B60" s="2">
        <v>3</v>
      </c>
      <c r="C60" s="2">
        <v>3</v>
      </c>
      <c r="D60" s="4" t="str">
        <f t="shared" si="9"/>
        <v>Tzolk'in: The Mayan Calendar</v>
      </c>
      <c r="E60" s="5">
        <f t="shared" si="10"/>
        <v>1</v>
      </c>
      <c r="F60" s="5">
        <f t="shared" si="11"/>
        <v>17</v>
      </c>
    </row>
    <row r="61" spans="1:6" ht="12.75">
      <c r="A61" s="2">
        <v>25.03</v>
      </c>
      <c r="B61" s="2">
        <v>4</v>
      </c>
      <c r="C61" s="2">
        <v>4</v>
      </c>
      <c r="D61" s="4" t="str">
        <f t="shared" si="9"/>
        <v>Tzolk'in: The Mayan Calendar</v>
      </c>
      <c r="E61" s="5">
        <f t="shared" si="10"/>
        <v>1</v>
      </c>
      <c r="F61" s="5">
        <f t="shared" si="11"/>
        <v>19</v>
      </c>
    </row>
    <row r="62" spans="1:6" ht="12.75">
      <c r="A62" s="2">
        <v>26.01</v>
      </c>
      <c r="B62" s="2">
        <v>3</v>
      </c>
      <c r="C62" s="2">
        <v>3</v>
      </c>
      <c r="D62" s="4" t="str">
        <f t="shared" si="9"/>
        <v>Innovation</v>
      </c>
      <c r="E62" s="5">
        <f t="shared" si="10"/>
        <v>1</v>
      </c>
      <c r="F62" s="5">
        <f t="shared" si="11"/>
        <v>17</v>
      </c>
    </row>
    <row r="63" spans="1:6" ht="12.75">
      <c r="A63" s="2">
        <v>26.02</v>
      </c>
      <c r="B63" s="2">
        <v>3</v>
      </c>
      <c r="C63" s="2">
        <v>3</v>
      </c>
      <c r="D63" s="4" t="str">
        <f t="shared" si="9"/>
        <v>Innovation</v>
      </c>
      <c r="E63" s="5">
        <f t="shared" si="10"/>
        <v>1</v>
      </c>
      <c r="F63" s="5">
        <f t="shared" si="11"/>
        <v>17</v>
      </c>
    </row>
    <row r="64" spans="1:6" ht="12.75">
      <c r="A64" s="2">
        <v>27.01</v>
      </c>
      <c r="B64" s="2">
        <v>2</v>
      </c>
      <c r="C64" s="2">
        <v>2</v>
      </c>
      <c r="D64" s="4" t="str">
        <f aca="true" t="shared" si="12" ref="D64:D69">VLOOKUP(ROUNDDOWN(A64,0),games,2,0)</f>
        <v>Lost Cities</v>
      </c>
      <c r="E64" s="5">
        <f aca="true" t="shared" si="13" ref="E64:E69">VLOOKUP(ROUNDDOWN(A64,0),games,3,0)</f>
        <v>1</v>
      </c>
      <c r="F64" s="5">
        <f aca="true" t="shared" si="14" ref="F64:F69">VLOOKUP(C64,points,2,0)</f>
        <v>7</v>
      </c>
    </row>
    <row r="65" spans="1:6" ht="12.75">
      <c r="A65" s="2">
        <v>27.02</v>
      </c>
      <c r="B65" s="2">
        <v>2</v>
      </c>
      <c r="C65" s="2">
        <v>2</v>
      </c>
      <c r="D65" s="4" t="str">
        <f t="shared" si="12"/>
        <v>Lost Cities</v>
      </c>
      <c r="E65" s="5">
        <f t="shared" si="13"/>
        <v>1</v>
      </c>
      <c r="F65" s="5">
        <f t="shared" si="14"/>
        <v>7</v>
      </c>
    </row>
    <row r="66" spans="1:6" ht="12.75">
      <c r="A66" s="2">
        <v>27.03</v>
      </c>
      <c r="B66" s="2">
        <v>2</v>
      </c>
      <c r="C66" s="2">
        <v>2</v>
      </c>
      <c r="D66" s="4" t="str">
        <f t="shared" si="12"/>
        <v>Lost Cities</v>
      </c>
      <c r="E66" s="5">
        <f t="shared" si="13"/>
        <v>1</v>
      </c>
      <c r="F66" s="5">
        <f t="shared" si="14"/>
        <v>7</v>
      </c>
    </row>
    <row r="67" spans="1:6" ht="12.75">
      <c r="A67" s="2">
        <v>27.04</v>
      </c>
      <c r="B67" s="2">
        <v>2</v>
      </c>
      <c r="C67" s="2">
        <v>2</v>
      </c>
      <c r="D67" s="4" t="str">
        <f t="shared" si="12"/>
        <v>Lost Cities</v>
      </c>
      <c r="E67" s="5">
        <f t="shared" si="13"/>
        <v>1</v>
      </c>
      <c r="F67" s="5">
        <f t="shared" si="14"/>
        <v>7</v>
      </c>
    </row>
    <row r="68" spans="1:6" ht="12.75">
      <c r="A68" s="2">
        <v>27.05</v>
      </c>
      <c r="B68" s="2">
        <v>2</v>
      </c>
      <c r="C68" s="2">
        <v>2</v>
      </c>
      <c r="D68" s="4" t="str">
        <f t="shared" si="12"/>
        <v>Lost Cities</v>
      </c>
      <c r="E68" s="5">
        <f t="shared" si="13"/>
        <v>1</v>
      </c>
      <c r="F68" s="5">
        <f t="shared" si="14"/>
        <v>7</v>
      </c>
    </row>
    <row r="69" spans="1:6" ht="12.75">
      <c r="A69" s="2">
        <v>27.06</v>
      </c>
      <c r="B69" s="2">
        <v>2</v>
      </c>
      <c r="C69" s="2">
        <v>2</v>
      </c>
      <c r="D69" s="4" t="str">
        <f t="shared" si="12"/>
        <v>Lost Cities</v>
      </c>
      <c r="E69" s="5">
        <f t="shared" si="13"/>
        <v>1</v>
      </c>
      <c r="F69" s="5">
        <f t="shared" si="14"/>
        <v>7</v>
      </c>
    </row>
    <row r="70" spans="1:6" ht="12.75">
      <c r="A70" s="2">
        <v>28.01</v>
      </c>
      <c r="B70" s="2">
        <v>4</v>
      </c>
      <c r="C70" s="2">
        <v>4</v>
      </c>
      <c r="D70" s="4" t="str">
        <f aca="true" t="shared" si="15" ref="D70:D76">VLOOKUP(ROUNDDOWN(A70,0),games,2,0)</f>
        <v>Egizia</v>
      </c>
      <c r="E70" s="5">
        <f aca="true" t="shared" si="16" ref="E70:E76">VLOOKUP(ROUNDDOWN(A70,0),games,3,0)</f>
        <v>2</v>
      </c>
      <c r="F70" s="5">
        <f aca="true" t="shared" si="17" ref="F70:F76">VLOOKUP(C70,points,2,0)</f>
        <v>19</v>
      </c>
    </row>
    <row r="71" spans="1:6" ht="12.75">
      <c r="A71" s="2">
        <v>28.02</v>
      </c>
      <c r="B71" s="2">
        <v>4</v>
      </c>
      <c r="C71" s="2">
        <v>4</v>
      </c>
      <c r="D71" s="4" t="str">
        <f t="shared" si="15"/>
        <v>Egizia</v>
      </c>
      <c r="E71" s="5">
        <f t="shared" si="16"/>
        <v>2</v>
      </c>
      <c r="F71" s="5">
        <f t="shared" si="17"/>
        <v>19</v>
      </c>
    </row>
    <row r="72" spans="1:6" ht="12.75">
      <c r="A72" s="2">
        <v>29.01</v>
      </c>
      <c r="B72" s="2">
        <v>4</v>
      </c>
      <c r="C72" s="2">
        <v>4</v>
      </c>
      <c r="D72" s="4" t="str">
        <f t="shared" si="15"/>
        <v>Puerto Rico</v>
      </c>
      <c r="E72" s="5">
        <f t="shared" si="16"/>
        <v>2</v>
      </c>
      <c r="F72" s="5">
        <f t="shared" si="17"/>
        <v>19</v>
      </c>
    </row>
    <row r="73" spans="1:6" ht="12.75">
      <c r="A73" s="2">
        <v>29.02</v>
      </c>
      <c r="B73" s="2">
        <v>5</v>
      </c>
      <c r="C73" s="2">
        <v>5</v>
      </c>
      <c r="D73" s="4" t="str">
        <f t="shared" si="15"/>
        <v>Puerto Rico</v>
      </c>
      <c r="E73" s="5">
        <f t="shared" si="16"/>
        <v>2</v>
      </c>
      <c r="F73" s="5">
        <f t="shared" si="17"/>
        <v>22</v>
      </c>
    </row>
    <row r="74" spans="1:6" ht="12.75">
      <c r="A74" s="2">
        <v>29.03</v>
      </c>
      <c r="B74" s="2">
        <v>5</v>
      </c>
      <c r="C74" s="2">
        <v>5</v>
      </c>
      <c r="D74" s="4" t="str">
        <f t="shared" si="15"/>
        <v>Puerto Rico</v>
      </c>
      <c r="E74" s="5">
        <f t="shared" si="16"/>
        <v>2</v>
      </c>
      <c r="F74" s="5">
        <f t="shared" si="17"/>
        <v>22</v>
      </c>
    </row>
    <row r="75" spans="1:6" ht="12.75">
      <c r="A75" s="2">
        <v>29.04</v>
      </c>
      <c r="B75" s="2">
        <v>4</v>
      </c>
      <c r="C75" s="2">
        <v>4</v>
      </c>
      <c r="D75" s="4" t="str">
        <f t="shared" si="15"/>
        <v>Puerto Rico</v>
      </c>
      <c r="E75" s="5">
        <f t="shared" si="16"/>
        <v>2</v>
      </c>
      <c r="F75" s="5">
        <f t="shared" si="17"/>
        <v>19</v>
      </c>
    </row>
    <row r="76" spans="1:6" ht="12.75">
      <c r="A76" s="2">
        <v>30.01</v>
      </c>
      <c r="B76" s="2">
        <v>4</v>
      </c>
      <c r="C76" s="2">
        <v>4</v>
      </c>
      <c r="D76" s="4" t="str">
        <f t="shared" si="15"/>
        <v>Settlers of Catan</v>
      </c>
      <c r="E76" s="5">
        <f t="shared" si="16"/>
        <v>2</v>
      </c>
      <c r="F76" s="5">
        <f t="shared" si="17"/>
        <v>19</v>
      </c>
    </row>
    <row r="77" spans="1:6" ht="12.75">
      <c r="A77" s="2">
        <v>31.01</v>
      </c>
      <c r="B77" s="2">
        <v>4</v>
      </c>
      <c r="C77" s="2">
        <v>4</v>
      </c>
      <c r="D77" s="4" t="str">
        <f aca="true" t="shared" si="18" ref="D77:D86">VLOOKUP(ROUNDDOWN(A77,0),games,2,0)</f>
        <v>Race for the Galaxy</v>
      </c>
      <c r="E77" s="5">
        <f aca="true" t="shared" si="19" ref="E77:E86">VLOOKUP(ROUNDDOWN(A77,0),games,3,0)</f>
        <v>2</v>
      </c>
      <c r="F77" s="5">
        <f aca="true" t="shared" si="20" ref="F77:F86">VLOOKUP(C77,points,2,0)</f>
        <v>19</v>
      </c>
    </row>
    <row r="78" spans="1:6" ht="12.75">
      <c r="A78" s="2">
        <v>31.02</v>
      </c>
      <c r="B78" s="2">
        <v>3</v>
      </c>
      <c r="C78" s="2">
        <v>3</v>
      </c>
      <c r="D78" s="4" t="str">
        <f t="shared" si="18"/>
        <v>Race for the Galaxy</v>
      </c>
      <c r="E78" s="5">
        <f t="shared" si="19"/>
        <v>2</v>
      </c>
      <c r="F78" s="5">
        <f t="shared" si="20"/>
        <v>17</v>
      </c>
    </row>
    <row r="79" spans="1:6" ht="12.75">
      <c r="A79" s="2">
        <v>31.03</v>
      </c>
      <c r="B79" s="2">
        <v>3</v>
      </c>
      <c r="C79" s="2">
        <v>3</v>
      </c>
      <c r="D79" s="4" t="str">
        <f t="shared" si="18"/>
        <v>Race for the Galaxy</v>
      </c>
      <c r="E79" s="5">
        <f t="shared" si="19"/>
        <v>2</v>
      </c>
      <c r="F79" s="5">
        <f t="shared" si="20"/>
        <v>17</v>
      </c>
    </row>
    <row r="80" spans="1:6" ht="12.75">
      <c r="A80" s="2">
        <v>32.01</v>
      </c>
      <c r="B80" s="2">
        <v>4</v>
      </c>
      <c r="C80" s="2">
        <v>4</v>
      </c>
      <c r="D80" s="4" t="str">
        <f t="shared" si="18"/>
        <v>Splendor</v>
      </c>
      <c r="E80" s="5">
        <f t="shared" si="19"/>
        <v>2</v>
      </c>
      <c r="F80" s="5">
        <f t="shared" si="20"/>
        <v>19</v>
      </c>
    </row>
    <row r="81" spans="1:6" ht="12.75">
      <c r="A81" s="2">
        <v>32.02</v>
      </c>
      <c r="B81" s="2">
        <v>4</v>
      </c>
      <c r="C81" s="2">
        <v>4</v>
      </c>
      <c r="D81" s="4" t="str">
        <f t="shared" si="18"/>
        <v>Splendor</v>
      </c>
      <c r="E81" s="5">
        <f t="shared" si="19"/>
        <v>2</v>
      </c>
      <c r="F81" s="5">
        <f t="shared" si="20"/>
        <v>19</v>
      </c>
    </row>
    <row r="82" spans="1:6" ht="12.75">
      <c r="A82" s="2">
        <v>32.03</v>
      </c>
      <c r="B82" s="2">
        <v>4</v>
      </c>
      <c r="C82" s="2">
        <v>4</v>
      </c>
      <c r="D82" s="4" t="str">
        <f t="shared" si="18"/>
        <v>Splendor</v>
      </c>
      <c r="E82" s="5">
        <f t="shared" si="19"/>
        <v>2</v>
      </c>
      <c r="F82" s="5">
        <f t="shared" si="20"/>
        <v>19</v>
      </c>
    </row>
    <row r="83" spans="1:6" ht="12.75">
      <c r="A83" s="2">
        <v>32.04</v>
      </c>
      <c r="B83" s="2">
        <v>4</v>
      </c>
      <c r="C83" s="2">
        <v>4</v>
      </c>
      <c r="D83" s="4" t="str">
        <f t="shared" si="18"/>
        <v>Splendor</v>
      </c>
      <c r="E83" s="5">
        <f t="shared" si="19"/>
        <v>2</v>
      </c>
      <c r="F83" s="5">
        <f t="shared" si="20"/>
        <v>19</v>
      </c>
    </row>
    <row r="84" spans="1:6" ht="12.75">
      <c r="A84" s="2">
        <v>32.05</v>
      </c>
      <c r="B84" s="2">
        <v>4</v>
      </c>
      <c r="C84" s="2">
        <v>4</v>
      </c>
      <c r="D84" s="4" t="str">
        <f t="shared" si="18"/>
        <v>Splendor</v>
      </c>
      <c r="E84" s="5">
        <f t="shared" si="19"/>
        <v>2</v>
      </c>
      <c r="F84" s="5">
        <f t="shared" si="20"/>
        <v>19</v>
      </c>
    </row>
    <row r="85" spans="1:6" ht="12.75">
      <c r="A85" s="2">
        <v>33.01</v>
      </c>
      <c r="B85" s="2">
        <v>4</v>
      </c>
      <c r="C85" s="2">
        <v>4</v>
      </c>
      <c r="D85" s="4" t="str">
        <f t="shared" si="18"/>
        <v>Trains</v>
      </c>
      <c r="E85" s="5">
        <f t="shared" si="19"/>
        <v>2</v>
      </c>
      <c r="F85" s="5">
        <f t="shared" si="20"/>
        <v>19</v>
      </c>
    </row>
    <row r="86" spans="1:6" ht="12.75">
      <c r="A86" s="2">
        <v>33.02</v>
      </c>
      <c r="B86" s="2">
        <v>3</v>
      </c>
      <c r="C86" s="2">
        <v>3</v>
      </c>
      <c r="D86" s="4" t="str">
        <f t="shared" si="18"/>
        <v>Trains</v>
      </c>
      <c r="E86" s="5">
        <f t="shared" si="19"/>
        <v>2</v>
      </c>
      <c r="F86" s="5">
        <f t="shared" si="20"/>
        <v>17</v>
      </c>
    </row>
    <row r="87" spans="1:6" ht="12.75">
      <c r="A87" s="2">
        <v>34.01</v>
      </c>
      <c r="B87" s="2">
        <v>5</v>
      </c>
      <c r="C87" s="2">
        <v>5</v>
      </c>
      <c r="D87" s="4" t="str">
        <f>VLOOKUP(ROUNDDOWN(A87,0),games,2,0)</f>
        <v>7 Wonders</v>
      </c>
      <c r="E87" s="5">
        <f>VLOOKUP(ROUNDDOWN(A87,0),games,3,0)</f>
        <v>2</v>
      </c>
      <c r="F87" s="5">
        <f>VLOOKUP(C87,points,2,0)</f>
        <v>22</v>
      </c>
    </row>
    <row r="88" spans="1:6" ht="12.75">
      <c r="A88" s="2">
        <v>34.02</v>
      </c>
      <c r="B88" s="2">
        <v>5</v>
      </c>
      <c r="C88" s="2">
        <v>5</v>
      </c>
      <c r="D88" s="4" t="str">
        <f>VLOOKUP(ROUNDDOWN(A88,0),games,2,0)</f>
        <v>7 Wonders</v>
      </c>
      <c r="E88" s="5">
        <f>VLOOKUP(ROUNDDOWN(A88,0),games,3,0)</f>
        <v>2</v>
      </c>
      <c r="F88" s="5">
        <f>VLOOKUP(C88,points,2,0)</f>
        <v>22</v>
      </c>
    </row>
    <row r="89" spans="1:6" ht="12.75">
      <c r="A89" s="2">
        <v>34.03</v>
      </c>
      <c r="B89" s="2">
        <v>6</v>
      </c>
      <c r="C89" s="2">
        <v>6</v>
      </c>
      <c r="D89" s="4" t="str">
        <f aca="true" t="shared" si="21" ref="D89:D94">VLOOKUP(ROUNDDOWN(A89,0),games,2,0)</f>
        <v>7 Wonders</v>
      </c>
      <c r="E89" s="5">
        <f aca="true" t="shared" si="22" ref="E89:E94">VLOOKUP(ROUNDDOWN(A89,0),games,3,0)</f>
        <v>2</v>
      </c>
      <c r="F89" s="5">
        <f aca="true" t="shared" si="23" ref="F89:F94">VLOOKUP(C89,points,2,0)</f>
        <v>26</v>
      </c>
    </row>
    <row r="90" spans="1:6" ht="12.75">
      <c r="A90" s="2">
        <v>34.04</v>
      </c>
      <c r="B90" s="2">
        <v>5</v>
      </c>
      <c r="C90" s="2">
        <v>5</v>
      </c>
      <c r="D90" s="4" t="str">
        <f t="shared" si="21"/>
        <v>7 Wonders</v>
      </c>
      <c r="E90" s="5">
        <f t="shared" si="22"/>
        <v>2</v>
      </c>
      <c r="F90" s="5">
        <f t="shared" si="23"/>
        <v>22</v>
      </c>
    </row>
    <row r="91" spans="1:6" ht="12.75">
      <c r="A91" s="2">
        <v>36.01</v>
      </c>
      <c r="B91" s="2">
        <v>4</v>
      </c>
      <c r="C91" s="2">
        <v>4</v>
      </c>
      <c r="D91" s="4" t="str">
        <f t="shared" si="21"/>
        <v>Carcassonne</v>
      </c>
      <c r="E91" s="5">
        <f t="shared" si="22"/>
        <v>2</v>
      </c>
      <c r="F91" s="5">
        <f t="shared" si="23"/>
        <v>19</v>
      </c>
    </row>
    <row r="92" spans="1:6" ht="12.75">
      <c r="A92" s="2">
        <v>36.02</v>
      </c>
      <c r="B92" s="2">
        <v>4</v>
      </c>
      <c r="C92" s="2">
        <v>4</v>
      </c>
      <c r="D92" s="4" t="str">
        <f t="shared" si="21"/>
        <v>Carcassonne</v>
      </c>
      <c r="E92" s="5">
        <f t="shared" si="22"/>
        <v>2</v>
      </c>
      <c r="F92" s="5">
        <f t="shared" si="23"/>
        <v>19</v>
      </c>
    </row>
    <row r="93" spans="1:6" ht="12.75">
      <c r="A93" s="2">
        <v>36.03</v>
      </c>
      <c r="B93" s="2">
        <v>4</v>
      </c>
      <c r="C93" s="2">
        <v>4</v>
      </c>
      <c r="D93" s="4" t="str">
        <f t="shared" si="21"/>
        <v>Carcassonne</v>
      </c>
      <c r="E93" s="5">
        <f t="shared" si="22"/>
        <v>2</v>
      </c>
      <c r="F93" s="5">
        <f t="shared" si="23"/>
        <v>19</v>
      </c>
    </row>
    <row r="94" spans="1:6" ht="12.75">
      <c r="A94" s="2">
        <v>37.01</v>
      </c>
      <c r="B94" s="2">
        <v>4</v>
      </c>
      <c r="C94" s="2">
        <v>4</v>
      </c>
      <c r="D94" s="4" t="str">
        <f t="shared" si="21"/>
        <v>Trans America/Europa</v>
      </c>
      <c r="E94" s="5">
        <f t="shared" si="22"/>
        <v>2</v>
      </c>
      <c r="F94" s="5">
        <f t="shared" si="23"/>
        <v>19</v>
      </c>
    </row>
    <row r="95" spans="1:6" ht="12.75">
      <c r="A95" s="2">
        <v>99.01</v>
      </c>
      <c r="B95" s="2">
        <v>0</v>
      </c>
      <c r="C95" s="2">
        <f>B95</f>
        <v>0</v>
      </c>
      <c r="D95" s="4" t="e">
        <f>VLOOKUP(ROUNDDOWN(A95,0),games,2,0)</f>
        <v>#N/A</v>
      </c>
      <c r="E95" s="5" t="e">
        <f>VLOOKUP(ROUNDDOWN(A95,0),games,3,0)</f>
        <v>#N/A</v>
      </c>
      <c r="F95" s="5">
        <f>VLOOKUP(C95,points,2,0)</f>
        <v>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7"/>
  <sheetViews>
    <sheetView workbookViewId="0" topLeftCell="A5">
      <selection activeCell="A32" sqref="A32"/>
    </sheetView>
  </sheetViews>
  <sheetFormatPr defaultColWidth="9.140625" defaultRowHeight="12.75"/>
  <cols>
    <col min="1" max="1" width="3.8515625" style="0" bestFit="1" customWidth="1"/>
    <col min="2" max="2" width="10.421875" style="0" bestFit="1" customWidth="1"/>
    <col min="3" max="3" width="19.140625" style="0" bestFit="1" customWidth="1"/>
  </cols>
  <sheetData>
    <row r="1" spans="2:4" ht="12.75">
      <c r="B1" s="3" t="s">
        <v>40</v>
      </c>
      <c r="C1" s="3"/>
      <c r="D1" s="3"/>
    </row>
    <row r="2" spans="2:5" ht="12.75">
      <c r="B2" s="8" t="s">
        <v>39</v>
      </c>
      <c r="C2" s="8" t="s">
        <v>8</v>
      </c>
      <c r="D2" s="8" t="s">
        <v>7</v>
      </c>
      <c r="E2" s="19" t="s">
        <v>243</v>
      </c>
    </row>
    <row r="3" spans="1:5" ht="12.75">
      <c r="A3" s="7" t="s">
        <v>208</v>
      </c>
      <c r="B3" s="7">
        <v>1</v>
      </c>
      <c r="C3" s="3" t="s">
        <v>167</v>
      </c>
      <c r="D3" s="7">
        <v>1</v>
      </c>
      <c r="E3" s="7">
        <v>1000</v>
      </c>
    </row>
    <row r="4" spans="1:5" ht="12.75">
      <c r="A4" s="7" t="s">
        <v>209</v>
      </c>
      <c r="B4" s="7">
        <v>2</v>
      </c>
      <c r="C4" s="3" t="s">
        <v>191</v>
      </c>
      <c r="D4" s="7">
        <v>1</v>
      </c>
      <c r="E4" s="7">
        <v>1000</v>
      </c>
    </row>
    <row r="5" spans="1:5" ht="12.75">
      <c r="A5" s="19" t="s">
        <v>210</v>
      </c>
      <c r="B5" s="19">
        <v>3</v>
      </c>
      <c r="C5" s="20" t="s">
        <v>169</v>
      </c>
      <c r="D5" s="19">
        <v>1</v>
      </c>
      <c r="E5" s="19">
        <v>1000</v>
      </c>
    </row>
    <row r="6" spans="1:5" ht="12.75">
      <c r="A6" s="8" t="s">
        <v>211</v>
      </c>
      <c r="B6" s="8">
        <v>4</v>
      </c>
      <c r="C6" s="16" t="s">
        <v>63</v>
      </c>
      <c r="D6" s="8">
        <v>1</v>
      </c>
      <c r="E6" s="8">
        <v>1000</v>
      </c>
    </row>
    <row r="7" spans="1:5" ht="12.75">
      <c r="A7" s="7" t="s">
        <v>212</v>
      </c>
      <c r="B7" s="7">
        <v>5</v>
      </c>
      <c r="C7" s="3" t="s">
        <v>194</v>
      </c>
      <c r="D7" s="7">
        <v>1</v>
      </c>
      <c r="E7" s="7">
        <v>1200</v>
      </c>
    </row>
    <row r="8" spans="1:5" ht="12.75">
      <c r="A8" s="7" t="s">
        <v>213</v>
      </c>
      <c r="B8" s="7">
        <v>6</v>
      </c>
      <c r="C8" s="3" t="s">
        <v>171</v>
      </c>
      <c r="D8" s="7">
        <v>1</v>
      </c>
      <c r="E8" s="7">
        <v>1200</v>
      </c>
    </row>
    <row r="9" spans="1:5" ht="12.75">
      <c r="A9" s="19" t="s">
        <v>214</v>
      </c>
      <c r="B9" s="19">
        <v>7</v>
      </c>
      <c r="C9" s="20" t="s">
        <v>47</v>
      </c>
      <c r="D9" s="19">
        <v>1</v>
      </c>
      <c r="E9" s="19">
        <v>1200</v>
      </c>
    </row>
    <row r="10" spans="1:5" ht="12.75">
      <c r="A10" s="8" t="s">
        <v>215</v>
      </c>
      <c r="B10" s="8">
        <v>8</v>
      </c>
      <c r="C10" s="16" t="s">
        <v>161</v>
      </c>
      <c r="D10" s="8">
        <v>1</v>
      </c>
      <c r="E10" s="8">
        <v>1200</v>
      </c>
    </row>
    <row r="11" spans="1:5" ht="12.75">
      <c r="A11" s="7" t="s">
        <v>216</v>
      </c>
      <c r="B11" s="7">
        <v>10</v>
      </c>
      <c r="C11" s="17" t="s">
        <v>160</v>
      </c>
      <c r="D11" s="7">
        <v>1</v>
      </c>
      <c r="E11" s="7">
        <v>1400</v>
      </c>
    </row>
    <row r="12" spans="1:5" ht="12.75">
      <c r="A12" s="7" t="s">
        <v>217</v>
      </c>
      <c r="B12" s="7">
        <v>11</v>
      </c>
      <c r="C12" s="17" t="s">
        <v>195</v>
      </c>
      <c r="D12" s="7">
        <v>1</v>
      </c>
      <c r="E12" s="7">
        <v>1400</v>
      </c>
    </row>
    <row r="13" spans="1:5" ht="12.75">
      <c r="A13" s="7" t="s">
        <v>218</v>
      </c>
      <c r="B13" s="7">
        <v>12</v>
      </c>
      <c r="C13" s="17" t="s">
        <v>196</v>
      </c>
      <c r="D13" s="7">
        <v>1</v>
      </c>
      <c r="E13" s="7">
        <v>1400</v>
      </c>
    </row>
    <row r="14" spans="1:5" ht="12.75">
      <c r="A14" s="19" t="s">
        <v>219</v>
      </c>
      <c r="B14" s="19">
        <v>13</v>
      </c>
      <c r="C14" s="21" t="s">
        <v>42</v>
      </c>
      <c r="D14" s="19">
        <v>1</v>
      </c>
      <c r="E14" s="19">
        <v>1400</v>
      </c>
    </row>
    <row r="15" spans="1:5" ht="12.75">
      <c r="A15" s="8" t="s">
        <v>220</v>
      </c>
      <c r="B15" s="8">
        <v>14</v>
      </c>
      <c r="C15" s="18" t="s">
        <v>41</v>
      </c>
      <c r="D15" s="8">
        <v>1</v>
      </c>
      <c r="E15" s="8">
        <v>1400</v>
      </c>
    </row>
    <row r="16" spans="1:5" ht="12.75">
      <c r="A16" s="7" t="s">
        <v>221</v>
      </c>
      <c r="B16" s="7">
        <v>15</v>
      </c>
      <c r="C16" s="17" t="s">
        <v>197</v>
      </c>
      <c r="D16" s="7">
        <v>1</v>
      </c>
      <c r="E16" s="7">
        <v>1530</v>
      </c>
    </row>
    <row r="17" spans="1:5" ht="12.75">
      <c r="A17" s="19" t="s">
        <v>222</v>
      </c>
      <c r="B17" s="19">
        <v>16</v>
      </c>
      <c r="C17" s="21" t="s">
        <v>157</v>
      </c>
      <c r="D17" s="19">
        <v>1</v>
      </c>
      <c r="E17" s="19">
        <v>1600</v>
      </c>
    </row>
    <row r="18" spans="1:5" ht="12.75">
      <c r="A18" s="19" t="s">
        <v>223</v>
      </c>
      <c r="B18" s="19">
        <v>17</v>
      </c>
      <c r="C18" s="21" t="s">
        <v>158</v>
      </c>
      <c r="D18" s="19">
        <v>1</v>
      </c>
      <c r="E18" s="19">
        <v>1600</v>
      </c>
    </row>
    <row r="19" spans="1:5" ht="12.75">
      <c r="A19" s="8" t="s">
        <v>224</v>
      </c>
      <c r="B19" s="8">
        <v>18</v>
      </c>
      <c r="C19" s="18" t="s">
        <v>198</v>
      </c>
      <c r="D19" s="8">
        <v>1</v>
      </c>
      <c r="E19" s="8">
        <v>1600</v>
      </c>
    </row>
    <row r="20" spans="1:5" ht="12.75">
      <c r="A20" s="7" t="s">
        <v>225</v>
      </c>
      <c r="B20" s="7">
        <v>19</v>
      </c>
      <c r="C20" s="17" t="s">
        <v>199</v>
      </c>
      <c r="D20" s="7">
        <v>1</v>
      </c>
      <c r="E20" s="7">
        <v>1630</v>
      </c>
    </row>
    <row r="21" spans="1:5" ht="12.75">
      <c r="A21" s="8" t="s">
        <v>226</v>
      </c>
      <c r="B21" s="8">
        <v>20</v>
      </c>
      <c r="C21" s="18" t="s">
        <v>200</v>
      </c>
      <c r="D21" s="8">
        <v>1</v>
      </c>
      <c r="E21" s="8">
        <v>1700</v>
      </c>
    </row>
    <row r="22" spans="1:5" ht="12.75">
      <c r="A22" s="7" t="s">
        <v>227</v>
      </c>
      <c r="B22" s="7">
        <v>21</v>
      </c>
      <c r="C22" s="17" t="s">
        <v>43</v>
      </c>
      <c r="D22" s="7">
        <v>1</v>
      </c>
      <c r="E22" s="7">
        <v>1830</v>
      </c>
    </row>
    <row r="23" spans="1:5" ht="12.75">
      <c r="A23" s="19" t="s">
        <v>228</v>
      </c>
      <c r="B23" s="19">
        <v>22</v>
      </c>
      <c r="C23" s="21" t="s">
        <v>45</v>
      </c>
      <c r="D23" s="19">
        <v>1</v>
      </c>
      <c r="E23" s="19">
        <v>1830</v>
      </c>
    </row>
    <row r="24" spans="1:5" ht="12.75">
      <c r="A24" s="19" t="s">
        <v>229</v>
      </c>
      <c r="B24" s="19">
        <v>23</v>
      </c>
      <c r="C24" s="21" t="s">
        <v>170</v>
      </c>
      <c r="D24" s="19">
        <v>1</v>
      </c>
      <c r="E24" s="19">
        <v>1830</v>
      </c>
    </row>
    <row r="25" spans="1:5" ht="12.75">
      <c r="A25" s="19" t="s">
        <v>230</v>
      </c>
      <c r="B25" s="19">
        <v>24</v>
      </c>
      <c r="C25" s="21" t="s">
        <v>201</v>
      </c>
      <c r="D25" s="19">
        <v>1</v>
      </c>
      <c r="E25" s="19">
        <v>1830</v>
      </c>
    </row>
    <row r="26" spans="1:5" ht="12.75">
      <c r="A26" s="8" t="s">
        <v>231</v>
      </c>
      <c r="B26" s="8">
        <v>25</v>
      </c>
      <c r="C26" s="18" t="s">
        <v>202</v>
      </c>
      <c r="D26" s="8">
        <v>1</v>
      </c>
      <c r="E26" s="8">
        <v>1830</v>
      </c>
    </row>
    <row r="27" spans="1:5" ht="12.75">
      <c r="A27" s="22" t="s">
        <v>232</v>
      </c>
      <c r="B27" s="22">
        <v>26</v>
      </c>
      <c r="C27" s="23" t="s">
        <v>166</v>
      </c>
      <c r="D27" s="22">
        <v>1</v>
      </c>
      <c r="E27" s="22">
        <v>2100</v>
      </c>
    </row>
    <row r="28" spans="1:5" ht="12.75">
      <c r="A28" s="8" t="s">
        <v>233</v>
      </c>
      <c r="B28" s="8">
        <v>27</v>
      </c>
      <c r="C28" s="18" t="s">
        <v>168</v>
      </c>
      <c r="D28" s="8">
        <v>1</v>
      </c>
      <c r="E28" s="8">
        <v>2200</v>
      </c>
    </row>
    <row r="29" spans="1:5" ht="12.75">
      <c r="A29" s="22" t="s">
        <v>234</v>
      </c>
      <c r="B29" s="22">
        <v>28</v>
      </c>
      <c r="C29" s="23" t="s">
        <v>159</v>
      </c>
      <c r="D29" s="22">
        <v>2</v>
      </c>
      <c r="E29" s="22">
        <v>1000</v>
      </c>
    </row>
    <row r="30" spans="1:5" ht="12.75">
      <c r="A30" s="7" t="s">
        <v>235</v>
      </c>
      <c r="B30" s="7">
        <v>29</v>
      </c>
      <c r="C30" s="17" t="s">
        <v>44</v>
      </c>
      <c r="D30" s="7">
        <v>2</v>
      </c>
      <c r="E30" s="7">
        <v>1000</v>
      </c>
    </row>
    <row r="31" spans="1:5" ht="12.75">
      <c r="A31" s="8" t="s">
        <v>236</v>
      </c>
      <c r="B31" s="8">
        <v>30</v>
      </c>
      <c r="C31" s="18" t="s">
        <v>72</v>
      </c>
      <c r="D31" s="8">
        <v>2</v>
      </c>
      <c r="E31" s="8">
        <v>1000</v>
      </c>
    </row>
    <row r="32" spans="1:5" ht="12.75">
      <c r="A32" s="7" t="s">
        <v>237</v>
      </c>
      <c r="B32" s="7">
        <v>31</v>
      </c>
      <c r="C32" s="17" t="s">
        <v>203</v>
      </c>
      <c r="D32" s="7">
        <v>2</v>
      </c>
      <c r="E32" s="7">
        <v>1230</v>
      </c>
    </row>
    <row r="33" spans="1:5" ht="12.75">
      <c r="A33" s="7" t="s">
        <v>238</v>
      </c>
      <c r="B33" s="7">
        <v>32</v>
      </c>
      <c r="C33" s="17" t="s">
        <v>204</v>
      </c>
      <c r="D33" s="7">
        <v>2</v>
      </c>
      <c r="E33" s="7">
        <v>1230</v>
      </c>
    </row>
    <row r="34" spans="1:5" ht="12.75">
      <c r="A34" s="8" t="s">
        <v>239</v>
      </c>
      <c r="B34" s="8">
        <v>33</v>
      </c>
      <c r="C34" s="18" t="s">
        <v>205</v>
      </c>
      <c r="D34" s="8">
        <v>2</v>
      </c>
      <c r="E34" s="8">
        <v>1230</v>
      </c>
    </row>
    <row r="35" spans="1:5" ht="12.75">
      <c r="A35" s="7" t="s">
        <v>240</v>
      </c>
      <c r="B35" s="7">
        <v>34</v>
      </c>
      <c r="C35" s="3" t="s">
        <v>190</v>
      </c>
      <c r="D35" s="7">
        <v>2</v>
      </c>
      <c r="E35" s="7">
        <v>1330</v>
      </c>
    </row>
    <row r="36" spans="1:5" ht="12.75">
      <c r="A36" s="7" t="s">
        <v>241</v>
      </c>
      <c r="B36" s="7">
        <v>36</v>
      </c>
      <c r="C36" s="17" t="s">
        <v>189</v>
      </c>
      <c r="D36" s="7">
        <v>2</v>
      </c>
      <c r="E36" s="7">
        <v>1330</v>
      </c>
    </row>
    <row r="37" spans="1:5" ht="12.75">
      <c r="A37" s="8" t="s">
        <v>242</v>
      </c>
      <c r="B37" s="8">
        <v>37</v>
      </c>
      <c r="C37" s="18" t="s">
        <v>206</v>
      </c>
      <c r="D37" s="8">
        <v>2</v>
      </c>
      <c r="E37" s="8">
        <v>1330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115"/>
  <sheetViews>
    <sheetView workbookViewId="0" topLeftCell="A1">
      <pane ySplit="5" topLeftCell="BM14" activePane="bottomLeft" state="frozen"/>
      <selection pane="topLeft" activeCell="A1" sqref="A1"/>
      <selection pane="bottomLeft" activeCell="A26" sqref="A26"/>
    </sheetView>
  </sheetViews>
  <sheetFormatPr defaultColWidth="9.140625" defaultRowHeight="12.75"/>
  <cols>
    <col min="1" max="1" width="11.00390625" style="0" bestFit="1" customWidth="1"/>
    <col min="10" max="10" width="40.28125" style="0" bestFit="1" customWidth="1"/>
  </cols>
  <sheetData>
    <row r="1" ht="12.75">
      <c r="A1" t="s">
        <v>38</v>
      </c>
    </row>
    <row r="2" spans="1:10" ht="78" customHeight="1">
      <c r="A2" s="26" t="s">
        <v>207</v>
      </c>
      <c r="B2" s="26"/>
      <c r="C2" s="26"/>
      <c r="D2" s="26"/>
      <c r="E2" s="26"/>
      <c r="F2" s="26"/>
      <c r="G2" s="26"/>
      <c r="H2" s="26"/>
      <c r="I2" s="26"/>
      <c r="J2" s="26"/>
    </row>
    <row r="4" spans="1:10" ht="12.75">
      <c r="A4" s="4" t="s">
        <v>6</v>
      </c>
      <c r="B4" s="4"/>
      <c r="C4" s="4"/>
      <c r="D4" s="4"/>
      <c r="E4" s="4"/>
      <c r="F4" s="4"/>
      <c r="G4" s="4"/>
      <c r="H4" s="4"/>
      <c r="I4" s="4"/>
      <c r="J4" s="4"/>
    </row>
    <row r="5" spans="1:10" ht="12.75">
      <c r="A5" s="6" t="s">
        <v>0</v>
      </c>
      <c r="B5" s="6" t="s">
        <v>52</v>
      </c>
      <c r="C5" s="6" t="s">
        <v>1</v>
      </c>
      <c r="D5" s="6" t="s">
        <v>2</v>
      </c>
      <c r="E5" s="6" t="s">
        <v>3</v>
      </c>
      <c r="F5" s="6" t="s">
        <v>4</v>
      </c>
      <c r="G5" s="6" t="s">
        <v>5</v>
      </c>
      <c r="H5" s="6" t="s">
        <v>73</v>
      </c>
      <c r="I5" s="6" t="s">
        <v>74</v>
      </c>
      <c r="J5" s="6" t="s">
        <v>57</v>
      </c>
    </row>
    <row r="6" spans="1:10" ht="12.75">
      <c r="A6" s="5">
        <v>0</v>
      </c>
      <c r="B6" s="5">
        <f aca="true" t="shared" si="0" ref="B6:B27">SUM(C6:I6)</f>
        <v>0</v>
      </c>
      <c r="C6" s="5">
        <v>0</v>
      </c>
      <c r="D6" s="5">
        <v>0</v>
      </c>
      <c r="E6" s="5">
        <v>0</v>
      </c>
      <c r="F6" s="5">
        <v>0</v>
      </c>
      <c r="G6" s="5">
        <v>0</v>
      </c>
      <c r="H6" s="5">
        <v>0</v>
      </c>
      <c r="I6" s="5">
        <v>0</v>
      </c>
      <c r="J6" s="4" t="s">
        <v>59</v>
      </c>
    </row>
    <row r="7" spans="1:10" ht="12.75">
      <c r="A7" s="5">
        <v>2</v>
      </c>
      <c r="B7" s="5">
        <f>SUM(C7:I7)</f>
        <v>7</v>
      </c>
      <c r="C7" s="5">
        <v>6</v>
      </c>
      <c r="D7" s="5">
        <v>1</v>
      </c>
      <c r="E7" s="5"/>
      <c r="F7" s="5"/>
      <c r="G7" s="5"/>
      <c r="H7" s="5"/>
      <c r="I7" s="5"/>
      <c r="J7" s="4" t="s">
        <v>172</v>
      </c>
    </row>
    <row r="8" spans="1:10" ht="12.75">
      <c r="A8" s="5">
        <v>3</v>
      </c>
      <c r="B8" s="5">
        <f t="shared" si="0"/>
        <v>17</v>
      </c>
      <c r="C8" s="5">
        <f>10</f>
        <v>10</v>
      </c>
      <c r="D8" s="5">
        <v>6</v>
      </c>
      <c r="E8" s="5">
        <f>1</f>
        <v>1</v>
      </c>
      <c r="F8" s="5"/>
      <c r="G8" s="5"/>
      <c r="H8" s="5"/>
      <c r="I8" s="5"/>
      <c r="J8" s="4" t="s">
        <v>10</v>
      </c>
    </row>
    <row r="9" spans="1:10" ht="12.75">
      <c r="A9" s="5">
        <v>4</v>
      </c>
      <c r="B9" s="5">
        <f t="shared" si="0"/>
        <v>19</v>
      </c>
      <c r="C9" s="5">
        <f>10</f>
        <v>10</v>
      </c>
      <c r="D9" s="5">
        <v>6</v>
      </c>
      <c r="E9" s="5">
        <v>2</v>
      </c>
      <c r="F9" s="5">
        <f>1</f>
        <v>1</v>
      </c>
      <c r="G9" s="5"/>
      <c r="H9" s="5"/>
      <c r="I9" s="5"/>
      <c r="J9" s="4" t="s">
        <v>11</v>
      </c>
    </row>
    <row r="10" spans="1:10" ht="12.75">
      <c r="A10" s="5">
        <v>5</v>
      </c>
      <c r="B10" s="5">
        <f t="shared" si="0"/>
        <v>22</v>
      </c>
      <c r="C10" s="5">
        <f>10</f>
        <v>10</v>
      </c>
      <c r="D10" s="5">
        <v>6</v>
      </c>
      <c r="E10" s="5">
        <v>3</v>
      </c>
      <c r="F10" s="5">
        <v>2</v>
      </c>
      <c r="G10" s="5">
        <f>1</f>
        <v>1</v>
      </c>
      <c r="H10" s="5"/>
      <c r="I10" s="5"/>
      <c r="J10" s="4" t="s">
        <v>12</v>
      </c>
    </row>
    <row r="11" spans="1:10" ht="12.75">
      <c r="A11" s="5">
        <v>6</v>
      </c>
      <c r="B11" s="5">
        <f t="shared" si="0"/>
        <v>26</v>
      </c>
      <c r="C11" s="5">
        <f>10</f>
        <v>10</v>
      </c>
      <c r="D11" s="5">
        <v>6</v>
      </c>
      <c r="E11" s="5">
        <v>4</v>
      </c>
      <c r="F11" s="5">
        <v>3</v>
      </c>
      <c r="G11" s="5">
        <v>2</v>
      </c>
      <c r="H11" s="14">
        <f>1</f>
        <v>1</v>
      </c>
      <c r="I11" s="5"/>
      <c r="J11" s="4" t="s">
        <v>75</v>
      </c>
    </row>
    <row r="12" spans="1:10" ht="12.75">
      <c r="A12" s="5">
        <v>7</v>
      </c>
      <c r="B12" s="5">
        <f t="shared" si="0"/>
        <v>27</v>
      </c>
      <c r="C12" s="5">
        <f>10</f>
        <v>10</v>
      </c>
      <c r="D12" s="5">
        <v>6</v>
      </c>
      <c r="E12" s="5">
        <v>4</v>
      </c>
      <c r="F12" s="5">
        <v>3</v>
      </c>
      <c r="G12" s="5">
        <v>2</v>
      </c>
      <c r="H12" s="14">
        <v>1</v>
      </c>
      <c r="I12" s="5">
        <v>1</v>
      </c>
      <c r="J12" s="4" t="s">
        <v>76</v>
      </c>
    </row>
    <row r="13" spans="1:10" ht="12.75">
      <c r="A13" s="5">
        <v>212</v>
      </c>
      <c r="B13" s="5">
        <f t="shared" si="0"/>
        <v>8</v>
      </c>
      <c r="C13" s="5">
        <v>4</v>
      </c>
      <c r="D13" s="5">
        <v>4</v>
      </c>
      <c r="E13" s="5"/>
      <c r="F13" s="5"/>
      <c r="G13" s="5"/>
      <c r="H13" s="14"/>
      <c r="I13" s="5"/>
      <c r="J13" s="4" t="s">
        <v>173</v>
      </c>
    </row>
    <row r="14" spans="1:10" ht="12.75">
      <c r="A14" s="5">
        <v>312</v>
      </c>
      <c r="B14" s="5">
        <f t="shared" si="0"/>
        <v>17</v>
      </c>
      <c r="C14" s="5">
        <v>8</v>
      </c>
      <c r="D14" s="5">
        <v>8</v>
      </c>
      <c r="E14" s="5">
        <v>1</v>
      </c>
      <c r="F14" s="5"/>
      <c r="G14" s="5"/>
      <c r="H14" s="5"/>
      <c r="I14" s="5"/>
      <c r="J14" s="4" t="s">
        <v>13</v>
      </c>
    </row>
    <row r="15" spans="1:10" ht="12.75">
      <c r="A15" s="5">
        <v>323</v>
      </c>
      <c r="B15" s="5">
        <f t="shared" si="0"/>
        <v>18</v>
      </c>
      <c r="C15" s="5">
        <v>10</v>
      </c>
      <c r="D15" s="5">
        <v>4</v>
      </c>
      <c r="E15" s="5">
        <v>4</v>
      </c>
      <c r="F15" s="5"/>
      <c r="G15" s="5"/>
      <c r="H15" s="5"/>
      <c r="I15" s="5"/>
      <c r="J15" s="4" t="s">
        <v>22</v>
      </c>
    </row>
    <row r="16" spans="1:10" ht="12.75">
      <c r="A16" s="5">
        <v>412</v>
      </c>
      <c r="B16" s="5">
        <f t="shared" si="0"/>
        <v>19</v>
      </c>
      <c r="C16" s="5">
        <v>8</v>
      </c>
      <c r="D16" s="5">
        <v>8</v>
      </c>
      <c r="E16" s="5">
        <v>2</v>
      </c>
      <c r="F16" s="5">
        <v>1</v>
      </c>
      <c r="G16" s="5"/>
      <c r="H16" s="5"/>
      <c r="I16" s="5"/>
      <c r="J16" s="4" t="s">
        <v>17</v>
      </c>
    </row>
    <row r="17" spans="1:10" ht="12.75">
      <c r="A17" s="5">
        <v>412.34</v>
      </c>
      <c r="B17" s="5">
        <f t="shared" si="0"/>
        <v>20</v>
      </c>
      <c r="C17" s="5">
        <v>8</v>
      </c>
      <c r="D17" s="5">
        <v>8</v>
      </c>
      <c r="E17" s="5">
        <v>2</v>
      </c>
      <c r="F17" s="5">
        <v>2</v>
      </c>
      <c r="G17" s="5"/>
      <c r="H17" s="5"/>
      <c r="I17" s="5"/>
      <c r="J17" s="4" t="s">
        <v>19</v>
      </c>
    </row>
    <row r="18" spans="1:10" ht="12.75">
      <c r="A18" s="5">
        <v>423</v>
      </c>
      <c r="B18" s="5">
        <f t="shared" si="0"/>
        <v>19</v>
      </c>
      <c r="C18" s="5">
        <v>10</v>
      </c>
      <c r="D18" s="5">
        <v>4</v>
      </c>
      <c r="E18" s="5">
        <v>4</v>
      </c>
      <c r="F18" s="5">
        <v>1</v>
      </c>
      <c r="G18" s="5"/>
      <c r="H18" s="5"/>
      <c r="I18" s="5"/>
      <c r="J18" s="4" t="s">
        <v>23</v>
      </c>
    </row>
    <row r="19" spans="1:10" ht="12.75">
      <c r="A19" s="5">
        <v>434</v>
      </c>
      <c r="B19" s="5">
        <f t="shared" si="0"/>
        <v>20</v>
      </c>
      <c r="C19" s="5">
        <v>10</v>
      </c>
      <c r="D19" s="5">
        <v>6</v>
      </c>
      <c r="E19" s="5">
        <v>2</v>
      </c>
      <c r="F19" s="5">
        <v>2</v>
      </c>
      <c r="G19" s="5"/>
      <c r="H19" s="5"/>
      <c r="I19" s="5"/>
      <c r="J19" s="4" t="s">
        <v>21</v>
      </c>
    </row>
    <row r="20" spans="1:10" ht="12.75">
      <c r="A20" s="5">
        <v>512</v>
      </c>
      <c r="B20" s="5">
        <f t="shared" si="0"/>
        <v>22</v>
      </c>
      <c r="C20" s="5">
        <v>8</v>
      </c>
      <c r="D20" s="5">
        <v>8</v>
      </c>
      <c r="E20" s="5">
        <v>3</v>
      </c>
      <c r="F20" s="5">
        <v>2</v>
      </c>
      <c r="G20" s="5">
        <v>1</v>
      </c>
      <c r="H20" s="5"/>
      <c r="I20" s="5"/>
      <c r="J20" s="4" t="s">
        <v>18</v>
      </c>
    </row>
    <row r="21" spans="1:10" ht="12.75">
      <c r="A21" s="5">
        <v>512.34</v>
      </c>
      <c r="B21" s="5">
        <f t="shared" si="0"/>
        <v>23</v>
      </c>
      <c r="C21" s="5">
        <v>8</v>
      </c>
      <c r="D21" s="5">
        <v>8</v>
      </c>
      <c r="E21" s="5">
        <v>3</v>
      </c>
      <c r="F21" s="5">
        <v>3</v>
      </c>
      <c r="G21" s="5">
        <v>1</v>
      </c>
      <c r="H21" s="5"/>
      <c r="I21" s="5"/>
      <c r="J21" s="4" t="s">
        <v>20</v>
      </c>
    </row>
    <row r="22" spans="1:10" ht="12.75">
      <c r="A22" s="5">
        <v>512.345</v>
      </c>
      <c r="B22" s="5">
        <f t="shared" si="0"/>
        <v>22</v>
      </c>
      <c r="C22" s="5">
        <v>8</v>
      </c>
      <c r="D22" s="5">
        <v>8</v>
      </c>
      <c r="E22" s="5">
        <v>2</v>
      </c>
      <c r="F22" s="5">
        <v>2</v>
      </c>
      <c r="G22" s="5">
        <v>2</v>
      </c>
      <c r="H22" s="5"/>
      <c r="I22" s="5"/>
      <c r="J22" s="4" t="s">
        <v>24</v>
      </c>
    </row>
    <row r="23" spans="1:10" ht="12.75">
      <c r="A23" s="5">
        <v>512.45</v>
      </c>
      <c r="B23" s="5">
        <f t="shared" si="0"/>
        <v>23</v>
      </c>
      <c r="C23" s="5">
        <v>8</v>
      </c>
      <c r="D23" s="5">
        <v>8</v>
      </c>
      <c r="E23" s="5">
        <v>3</v>
      </c>
      <c r="F23" s="5">
        <v>2</v>
      </c>
      <c r="G23" s="5">
        <v>2</v>
      </c>
      <c r="H23" s="5"/>
      <c r="I23" s="5"/>
      <c r="J23" s="4" t="s">
        <v>25</v>
      </c>
    </row>
    <row r="24" spans="1:10" ht="12.75">
      <c r="A24" s="5">
        <v>523</v>
      </c>
      <c r="B24" s="5">
        <f t="shared" si="0"/>
        <v>23</v>
      </c>
      <c r="C24" s="5">
        <v>10</v>
      </c>
      <c r="D24" s="5">
        <v>5</v>
      </c>
      <c r="E24" s="5">
        <v>5</v>
      </c>
      <c r="F24" s="5">
        <v>2</v>
      </c>
      <c r="G24" s="5">
        <v>1</v>
      </c>
      <c r="H24" s="5"/>
      <c r="I24" s="5"/>
      <c r="J24" s="4" t="s">
        <v>26</v>
      </c>
    </row>
    <row r="25" spans="1:10" ht="12.75">
      <c r="A25" s="5">
        <v>523.45</v>
      </c>
      <c r="B25" s="5">
        <f t="shared" si="0"/>
        <v>24</v>
      </c>
      <c r="C25" s="5">
        <v>10</v>
      </c>
      <c r="D25" s="5">
        <v>5</v>
      </c>
      <c r="E25" s="5">
        <v>5</v>
      </c>
      <c r="F25" s="5">
        <v>2</v>
      </c>
      <c r="G25" s="5">
        <v>2</v>
      </c>
      <c r="H25" s="5"/>
      <c r="I25" s="5"/>
      <c r="J25" s="4" t="s">
        <v>27</v>
      </c>
    </row>
    <row r="26" spans="1:10" ht="12.75">
      <c r="A26" s="5">
        <v>534</v>
      </c>
      <c r="B26" s="5">
        <f t="shared" si="0"/>
        <v>23</v>
      </c>
      <c r="C26" s="5">
        <v>10</v>
      </c>
      <c r="D26" s="5">
        <v>6</v>
      </c>
      <c r="E26" s="5">
        <v>3</v>
      </c>
      <c r="F26" s="5">
        <v>3</v>
      </c>
      <c r="G26" s="5">
        <v>1</v>
      </c>
      <c r="H26" s="5"/>
      <c r="I26" s="5"/>
      <c r="J26" s="4" t="s">
        <v>28</v>
      </c>
    </row>
    <row r="27" spans="1:10" ht="12.75">
      <c r="A27" s="5">
        <v>545</v>
      </c>
      <c r="B27" s="5">
        <f t="shared" si="0"/>
        <v>23</v>
      </c>
      <c r="C27" s="5">
        <v>10</v>
      </c>
      <c r="D27" s="5">
        <v>6</v>
      </c>
      <c r="E27" s="5">
        <v>3</v>
      </c>
      <c r="F27" s="5">
        <v>2</v>
      </c>
      <c r="G27" s="5">
        <v>2</v>
      </c>
      <c r="H27" s="5"/>
      <c r="I27" s="5"/>
      <c r="J27" s="4" t="s">
        <v>29</v>
      </c>
    </row>
    <row r="28" spans="1:10" ht="12.75">
      <c r="A28" s="5">
        <v>612</v>
      </c>
      <c r="B28" s="5">
        <f aca="true" t="shared" si="1" ref="B28:B42">SUM(C28:I28)</f>
        <v>26</v>
      </c>
      <c r="C28" s="5">
        <v>8</v>
      </c>
      <c r="D28" s="5">
        <v>8</v>
      </c>
      <c r="E28" s="5">
        <v>4</v>
      </c>
      <c r="F28" s="5">
        <v>3</v>
      </c>
      <c r="G28" s="5">
        <v>2</v>
      </c>
      <c r="H28" s="14">
        <v>1</v>
      </c>
      <c r="I28" s="5"/>
      <c r="J28" s="4" t="s">
        <v>77</v>
      </c>
    </row>
    <row r="29" spans="1:10" ht="12.75">
      <c r="A29" s="5">
        <v>612.34</v>
      </c>
      <c r="B29" s="5">
        <f t="shared" si="1"/>
        <v>27</v>
      </c>
      <c r="C29" s="5">
        <v>8</v>
      </c>
      <c r="D29" s="5">
        <v>8</v>
      </c>
      <c r="E29" s="5">
        <v>4</v>
      </c>
      <c r="F29" s="5">
        <v>4</v>
      </c>
      <c r="G29" s="5">
        <v>2</v>
      </c>
      <c r="H29" s="14">
        <v>1</v>
      </c>
      <c r="I29" s="5"/>
      <c r="J29" s="4" t="s">
        <v>78</v>
      </c>
    </row>
    <row r="30" spans="1:10" ht="12.75">
      <c r="A30" s="5">
        <v>612.345</v>
      </c>
      <c r="B30" s="5">
        <f t="shared" si="1"/>
        <v>26</v>
      </c>
      <c r="C30" s="5">
        <v>8</v>
      </c>
      <c r="D30" s="5">
        <v>8</v>
      </c>
      <c r="E30" s="5">
        <v>3</v>
      </c>
      <c r="F30" s="5">
        <v>3</v>
      </c>
      <c r="G30" s="5">
        <v>3</v>
      </c>
      <c r="H30" s="14">
        <v>1</v>
      </c>
      <c r="I30" s="5"/>
      <c r="J30" s="4" t="s">
        <v>79</v>
      </c>
    </row>
    <row r="31" spans="1:10" ht="12.75">
      <c r="A31" s="5">
        <v>612.3456</v>
      </c>
      <c r="B31" s="5">
        <f>SUM(C31:I31)</f>
        <v>28</v>
      </c>
      <c r="C31" s="5">
        <v>8</v>
      </c>
      <c r="D31" s="5">
        <v>8</v>
      </c>
      <c r="E31" s="5">
        <v>3</v>
      </c>
      <c r="F31" s="5">
        <v>3</v>
      </c>
      <c r="G31" s="5">
        <v>3</v>
      </c>
      <c r="H31" s="5">
        <v>3</v>
      </c>
      <c r="I31" s="5"/>
      <c r="J31" s="4" t="s">
        <v>80</v>
      </c>
    </row>
    <row r="32" spans="1:10" ht="12.75">
      <c r="A32" s="5">
        <v>612.34956</v>
      </c>
      <c r="B32" s="5">
        <f>SUM(C32:I32)</f>
        <v>28</v>
      </c>
      <c r="C32" s="5">
        <v>8</v>
      </c>
      <c r="D32" s="5">
        <v>8</v>
      </c>
      <c r="E32" s="5">
        <v>4</v>
      </c>
      <c r="F32" s="5">
        <v>4</v>
      </c>
      <c r="G32" s="5">
        <v>2</v>
      </c>
      <c r="H32" s="5">
        <v>2</v>
      </c>
      <c r="I32" s="5"/>
      <c r="J32" s="4" t="s">
        <v>84</v>
      </c>
    </row>
    <row r="33" spans="1:10" ht="12.75">
      <c r="A33" s="5">
        <v>612.45</v>
      </c>
      <c r="B33" s="5">
        <f t="shared" si="1"/>
        <v>27</v>
      </c>
      <c r="C33" s="5">
        <v>8</v>
      </c>
      <c r="D33" s="5">
        <v>8</v>
      </c>
      <c r="E33" s="5">
        <v>4</v>
      </c>
      <c r="F33" s="5">
        <v>3</v>
      </c>
      <c r="G33" s="5">
        <v>3</v>
      </c>
      <c r="H33" s="14">
        <v>1</v>
      </c>
      <c r="I33" s="5"/>
      <c r="J33" s="4" t="s">
        <v>81</v>
      </c>
    </row>
    <row r="34" spans="1:10" ht="12.75">
      <c r="A34" s="5">
        <v>612.456</v>
      </c>
      <c r="B34" s="5">
        <f>SUM(C34:I34)</f>
        <v>26</v>
      </c>
      <c r="C34" s="5">
        <v>8</v>
      </c>
      <c r="D34" s="5">
        <v>8</v>
      </c>
      <c r="E34" s="5">
        <v>4</v>
      </c>
      <c r="F34" s="5">
        <v>2</v>
      </c>
      <c r="G34" s="5">
        <v>2</v>
      </c>
      <c r="H34" s="5">
        <v>2</v>
      </c>
      <c r="I34" s="5"/>
      <c r="J34" s="4" t="s">
        <v>82</v>
      </c>
    </row>
    <row r="35" spans="1:10" ht="12.75">
      <c r="A35" s="5">
        <v>612.56</v>
      </c>
      <c r="B35" s="5">
        <f>SUM(C35:I35)</f>
        <v>27</v>
      </c>
      <c r="C35" s="5">
        <v>8</v>
      </c>
      <c r="D35" s="5">
        <v>8</v>
      </c>
      <c r="E35" s="5">
        <v>4</v>
      </c>
      <c r="F35" s="5">
        <v>3</v>
      </c>
      <c r="G35" s="5">
        <v>2</v>
      </c>
      <c r="H35" s="5">
        <v>2</v>
      </c>
      <c r="I35" s="5"/>
      <c r="J35" s="4" t="s">
        <v>83</v>
      </c>
    </row>
    <row r="36" spans="1:10" ht="12.75">
      <c r="A36" s="5">
        <v>623</v>
      </c>
      <c r="B36" s="5">
        <f t="shared" si="1"/>
        <v>26</v>
      </c>
      <c r="C36" s="5">
        <v>10</v>
      </c>
      <c r="D36" s="5">
        <v>5</v>
      </c>
      <c r="E36" s="5">
        <v>5</v>
      </c>
      <c r="F36" s="5">
        <v>3</v>
      </c>
      <c r="G36" s="5">
        <v>2</v>
      </c>
      <c r="H36" s="14">
        <v>1</v>
      </c>
      <c r="I36" s="5"/>
      <c r="J36" s="4" t="s">
        <v>85</v>
      </c>
    </row>
    <row r="37" spans="1:10" ht="12.75">
      <c r="A37" s="5">
        <v>623.45</v>
      </c>
      <c r="B37" s="5">
        <f t="shared" si="1"/>
        <v>27</v>
      </c>
      <c r="C37" s="5">
        <v>10</v>
      </c>
      <c r="D37" s="5">
        <v>5</v>
      </c>
      <c r="E37" s="5">
        <v>5</v>
      </c>
      <c r="F37" s="5">
        <v>3</v>
      </c>
      <c r="G37" s="5">
        <v>3</v>
      </c>
      <c r="H37" s="14">
        <v>1</v>
      </c>
      <c r="I37" s="5"/>
      <c r="J37" s="4" t="s">
        <v>86</v>
      </c>
    </row>
    <row r="38" spans="1:10" ht="12.75">
      <c r="A38" s="5">
        <v>623.456</v>
      </c>
      <c r="B38" s="5">
        <f>SUM(C38:I38)</f>
        <v>26</v>
      </c>
      <c r="C38" s="5">
        <v>10</v>
      </c>
      <c r="D38" s="5">
        <v>5</v>
      </c>
      <c r="E38" s="5">
        <v>5</v>
      </c>
      <c r="F38" s="5">
        <v>2</v>
      </c>
      <c r="G38" s="5">
        <v>2</v>
      </c>
      <c r="H38" s="5">
        <v>2</v>
      </c>
      <c r="I38" s="5"/>
      <c r="J38" s="4" t="s">
        <v>87</v>
      </c>
    </row>
    <row r="39" spans="1:10" ht="12.75">
      <c r="A39" s="5">
        <v>623.56</v>
      </c>
      <c r="B39" s="5">
        <f>SUM(C39:I39)</f>
        <v>27</v>
      </c>
      <c r="C39" s="5">
        <v>10</v>
      </c>
      <c r="D39" s="5">
        <v>5</v>
      </c>
      <c r="E39" s="5">
        <v>5</v>
      </c>
      <c r="F39" s="5">
        <v>3</v>
      </c>
      <c r="G39" s="5">
        <v>2</v>
      </c>
      <c r="H39" s="5">
        <v>2</v>
      </c>
      <c r="I39" s="5"/>
      <c r="J39" s="4" t="s">
        <v>88</v>
      </c>
    </row>
    <row r="40" spans="1:10" ht="12.75">
      <c r="A40" s="5">
        <v>634</v>
      </c>
      <c r="B40" s="5">
        <f t="shared" si="1"/>
        <v>27</v>
      </c>
      <c r="C40" s="5">
        <v>10</v>
      </c>
      <c r="D40" s="5">
        <v>6</v>
      </c>
      <c r="E40" s="5">
        <v>4</v>
      </c>
      <c r="F40" s="5">
        <v>4</v>
      </c>
      <c r="G40" s="5">
        <v>2</v>
      </c>
      <c r="H40" s="14">
        <v>1</v>
      </c>
      <c r="I40" s="5"/>
      <c r="J40" s="4" t="s">
        <v>89</v>
      </c>
    </row>
    <row r="41" spans="1:10" ht="12.75">
      <c r="A41" s="5">
        <v>634.56</v>
      </c>
      <c r="B41" s="5">
        <f>SUM(C41:I41)</f>
        <v>28</v>
      </c>
      <c r="C41" s="5">
        <v>10</v>
      </c>
      <c r="D41" s="5">
        <v>6</v>
      </c>
      <c r="E41" s="5">
        <v>4</v>
      </c>
      <c r="F41" s="5">
        <v>4</v>
      </c>
      <c r="G41" s="5">
        <v>2</v>
      </c>
      <c r="H41" s="5">
        <v>2</v>
      </c>
      <c r="I41" s="5"/>
      <c r="J41" s="4" t="s">
        <v>90</v>
      </c>
    </row>
    <row r="42" spans="1:10" ht="12.75">
      <c r="A42" s="5">
        <v>645</v>
      </c>
      <c r="B42" s="5">
        <f t="shared" si="1"/>
        <v>26</v>
      </c>
      <c r="C42" s="5">
        <v>10</v>
      </c>
      <c r="D42" s="5">
        <v>6</v>
      </c>
      <c r="E42" s="5">
        <v>3</v>
      </c>
      <c r="F42" s="5">
        <v>3</v>
      </c>
      <c r="G42" s="5">
        <v>3</v>
      </c>
      <c r="H42" s="14">
        <v>1</v>
      </c>
      <c r="I42" s="5"/>
      <c r="J42" s="4" t="s">
        <v>91</v>
      </c>
    </row>
    <row r="43" spans="1:10" ht="12.75">
      <c r="A43" s="5">
        <v>656</v>
      </c>
      <c r="B43" s="5">
        <f aca="true" t="shared" si="2" ref="B43:B69">SUM(C43:I43)</f>
        <v>26</v>
      </c>
      <c r="C43" s="5">
        <v>10</v>
      </c>
      <c r="D43" s="5">
        <v>6</v>
      </c>
      <c r="E43" s="5">
        <v>3</v>
      </c>
      <c r="F43" s="5">
        <v>3</v>
      </c>
      <c r="G43" s="5">
        <v>2</v>
      </c>
      <c r="H43" s="5">
        <v>2</v>
      </c>
      <c r="I43" s="5"/>
      <c r="J43" s="4" t="s">
        <v>92</v>
      </c>
    </row>
    <row r="44" spans="1:10" ht="12.75">
      <c r="A44" s="5">
        <v>712</v>
      </c>
      <c r="B44" s="5">
        <f t="shared" si="2"/>
        <v>27</v>
      </c>
      <c r="C44" s="5">
        <v>8</v>
      </c>
      <c r="D44" s="5">
        <v>8</v>
      </c>
      <c r="E44" s="5">
        <v>4</v>
      </c>
      <c r="F44" s="5">
        <v>3</v>
      </c>
      <c r="G44" s="5">
        <v>2</v>
      </c>
      <c r="H44" s="14">
        <v>1</v>
      </c>
      <c r="I44" s="5">
        <v>1</v>
      </c>
      <c r="J44" s="4" t="s">
        <v>106</v>
      </c>
    </row>
    <row r="45" spans="1:10" ht="12.75">
      <c r="A45" s="5">
        <v>712.34</v>
      </c>
      <c r="B45" s="5">
        <f t="shared" si="2"/>
        <v>28</v>
      </c>
      <c r="C45" s="5">
        <v>8</v>
      </c>
      <c r="D45" s="5">
        <v>8</v>
      </c>
      <c r="E45" s="5">
        <v>4</v>
      </c>
      <c r="F45" s="5">
        <v>4</v>
      </c>
      <c r="G45" s="5">
        <v>2</v>
      </c>
      <c r="H45" s="14">
        <v>1</v>
      </c>
      <c r="I45" s="5">
        <v>1</v>
      </c>
      <c r="J45" s="4" t="s">
        <v>107</v>
      </c>
    </row>
    <row r="46" spans="1:10" ht="12.75">
      <c r="A46" s="5">
        <v>712.345</v>
      </c>
      <c r="B46" s="5">
        <f t="shared" si="2"/>
        <v>27</v>
      </c>
      <c r="C46" s="5">
        <v>8</v>
      </c>
      <c r="D46" s="5">
        <v>8</v>
      </c>
      <c r="E46" s="5">
        <v>3</v>
      </c>
      <c r="F46" s="5">
        <v>3</v>
      </c>
      <c r="G46" s="5">
        <v>3</v>
      </c>
      <c r="H46" s="14">
        <v>1</v>
      </c>
      <c r="I46" s="5">
        <v>1</v>
      </c>
      <c r="J46" s="4" t="s">
        <v>108</v>
      </c>
    </row>
    <row r="47" spans="1:10" ht="12.75">
      <c r="A47" s="5">
        <v>712.3456</v>
      </c>
      <c r="B47" s="5">
        <f t="shared" si="2"/>
        <v>29</v>
      </c>
      <c r="C47" s="5">
        <v>8</v>
      </c>
      <c r="D47" s="5">
        <v>8</v>
      </c>
      <c r="E47" s="5">
        <v>3</v>
      </c>
      <c r="F47" s="5">
        <v>3</v>
      </c>
      <c r="G47" s="5">
        <v>3</v>
      </c>
      <c r="H47" s="5">
        <v>3</v>
      </c>
      <c r="I47" s="5">
        <v>1</v>
      </c>
      <c r="J47" s="4" t="s">
        <v>109</v>
      </c>
    </row>
    <row r="48" spans="1:10" ht="12.75">
      <c r="A48" s="5">
        <v>712.34567</v>
      </c>
      <c r="B48" s="5">
        <f>SUM(C48:I48)</f>
        <v>26</v>
      </c>
      <c r="C48" s="5">
        <v>8</v>
      </c>
      <c r="D48" s="5">
        <v>8</v>
      </c>
      <c r="E48" s="5">
        <v>2</v>
      </c>
      <c r="F48" s="5">
        <v>2</v>
      </c>
      <c r="G48" s="5">
        <v>2</v>
      </c>
      <c r="H48" s="5">
        <v>2</v>
      </c>
      <c r="I48" s="5">
        <v>2</v>
      </c>
      <c r="J48" s="4" t="s">
        <v>122</v>
      </c>
    </row>
    <row r="49" spans="1:10" ht="12.75">
      <c r="A49" s="5">
        <v>712.345967</v>
      </c>
      <c r="B49" s="5">
        <f>SUM(C49:I49)</f>
        <v>27</v>
      </c>
      <c r="C49" s="5">
        <v>8</v>
      </c>
      <c r="D49" s="5">
        <v>8</v>
      </c>
      <c r="E49" s="5">
        <v>3</v>
      </c>
      <c r="F49" s="5">
        <v>3</v>
      </c>
      <c r="G49" s="5">
        <v>3</v>
      </c>
      <c r="H49" s="14">
        <v>1</v>
      </c>
      <c r="I49" s="14">
        <v>1</v>
      </c>
      <c r="J49" s="4" t="s">
        <v>143</v>
      </c>
    </row>
    <row r="50" spans="1:10" ht="12.75">
      <c r="A50" s="5">
        <v>712.34956</v>
      </c>
      <c r="B50" s="5">
        <f>SUM(C50:I50)</f>
        <v>29</v>
      </c>
      <c r="C50" s="5">
        <v>8</v>
      </c>
      <c r="D50" s="5">
        <v>8</v>
      </c>
      <c r="E50" s="5">
        <v>4</v>
      </c>
      <c r="F50" s="5">
        <v>4</v>
      </c>
      <c r="G50" s="5">
        <v>2</v>
      </c>
      <c r="H50" s="5">
        <v>2</v>
      </c>
      <c r="I50" s="5">
        <v>1</v>
      </c>
      <c r="J50" s="4" t="s">
        <v>113</v>
      </c>
    </row>
    <row r="51" spans="1:10" ht="12.75">
      <c r="A51" s="5">
        <v>712.349567</v>
      </c>
      <c r="B51" s="5">
        <f>SUM(C51:I51)</f>
        <v>27</v>
      </c>
      <c r="C51" s="5">
        <v>8</v>
      </c>
      <c r="D51" s="5">
        <v>8</v>
      </c>
      <c r="E51" s="5">
        <v>4</v>
      </c>
      <c r="F51" s="5">
        <v>4</v>
      </c>
      <c r="G51" s="5">
        <v>1</v>
      </c>
      <c r="H51" s="5">
        <v>1</v>
      </c>
      <c r="I51" s="5">
        <v>1</v>
      </c>
      <c r="J51" s="4" t="s">
        <v>125</v>
      </c>
    </row>
    <row r="52" spans="1:10" ht="12.75">
      <c r="A52" s="5">
        <v>712.34967</v>
      </c>
      <c r="B52" s="5">
        <f>SUM(C52:I52)</f>
        <v>28</v>
      </c>
      <c r="C52" s="5">
        <v>8</v>
      </c>
      <c r="D52" s="5">
        <v>8</v>
      </c>
      <c r="E52" s="5">
        <v>4</v>
      </c>
      <c r="F52" s="5">
        <v>4</v>
      </c>
      <c r="G52" s="5">
        <v>2</v>
      </c>
      <c r="H52" s="14">
        <v>1</v>
      </c>
      <c r="I52" s="14">
        <v>1</v>
      </c>
      <c r="J52" s="4" t="s">
        <v>126</v>
      </c>
    </row>
    <row r="53" spans="1:10" ht="12.75">
      <c r="A53" s="5">
        <v>712.45</v>
      </c>
      <c r="B53" s="5">
        <f t="shared" si="2"/>
        <v>28</v>
      </c>
      <c r="C53" s="5">
        <v>8</v>
      </c>
      <c r="D53" s="5">
        <v>8</v>
      </c>
      <c r="E53" s="5">
        <v>4</v>
      </c>
      <c r="F53" s="5">
        <v>3</v>
      </c>
      <c r="G53" s="5">
        <v>3</v>
      </c>
      <c r="H53" s="14">
        <v>1</v>
      </c>
      <c r="I53" s="5">
        <v>1</v>
      </c>
      <c r="J53" s="4" t="s">
        <v>110</v>
      </c>
    </row>
    <row r="54" spans="1:10" ht="12.75">
      <c r="A54" s="5">
        <v>712.456</v>
      </c>
      <c r="B54" s="5">
        <f t="shared" si="2"/>
        <v>27</v>
      </c>
      <c r="C54" s="5">
        <v>8</v>
      </c>
      <c r="D54" s="5">
        <v>8</v>
      </c>
      <c r="E54" s="5">
        <v>4</v>
      </c>
      <c r="F54" s="5">
        <v>2</v>
      </c>
      <c r="G54" s="5">
        <v>2</v>
      </c>
      <c r="H54" s="5">
        <v>2</v>
      </c>
      <c r="I54" s="5">
        <v>1</v>
      </c>
      <c r="J54" s="4" t="s">
        <v>111</v>
      </c>
    </row>
    <row r="55" spans="1:10" ht="12.75">
      <c r="A55" s="5">
        <v>712.4567</v>
      </c>
      <c r="B55" s="5">
        <f>SUM(C55:I55)</f>
        <v>28</v>
      </c>
      <c r="C55" s="5">
        <v>8</v>
      </c>
      <c r="D55" s="5">
        <v>8</v>
      </c>
      <c r="E55" s="5">
        <v>4</v>
      </c>
      <c r="F55" s="5">
        <v>2</v>
      </c>
      <c r="G55" s="5">
        <v>2</v>
      </c>
      <c r="H55" s="5">
        <v>2</v>
      </c>
      <c r="I55" s="5">
        <v>2</v>
      </c>
      <c r="J55" s="4" t="s">
        <v>123</v>
      </c>
    </row>
    <row r="56" spans="1:10" ht="12.75">
      <c r="A56" s="5">
        <v>712.45967</v>
      </c>
      <c r="B56" s="5">
        <f>SUM(C56:I56)</f>
        <v>28</v>
      </c>
      <c r="C56" s="5">
        <v>8</v>
      </c>
      <c r="D56" s="5">
        <v>8</v>
      </c>
      <c r="E56" s="5">
        <v>4</v>
      </c>
      <c r="F56" s="5">
        <v>3</v>
      </c>
      <c r="G56" s="5">
        <v>3</v>
      </c>
      <c r="H56" s="14">
        <v>1</v>
      </c>
      <c r="I56" s="14">
        <v>1</v>
      </c>
      <c r="J56" s="4" t="s">
        <v>127</v>
      </c>
    </row>
    <row r="57" spans="1:10" ht="12.75">
      <c r="A57" s="5">
        <v>712.56</v>
      </c>
      <c r="B57" s="5">
        <f t="shared" si="2"/>
        <v>28</v>
      </c>
      <c r="C57" s="5">
        <v>8</v>
      </c>
      <c r="D57" s="5">
        <v>8</v>
      </c>
      <c r="E57" s="5">
        <v>4</v>
      </c>
      <c r="F57" s="5">
        <v>3</v>
      </c>
      <c r="G57" s="5">
        <v>2</v>
      </c>
      <c r="H57" s="5">
        <v>2</v>
      </c>
      <c r="I57" s="5">
        <v>1</v>
      </c>
      <c r="J57" s="4" t="s">
        <v>112</v>
      </c>
    </row>
    <row r="58" spans="1:10" ht="12.75">
      <c r="A58" s="5">
        <v>712.567</v>
      </c>
      <c r="B58" s="5">
        <f>SUM(C58:I58)</f>
        <v>26</v>
      </c>
      <c r="C58" s="5">
        <v>8</v>
      </c>
      <c r="D58" s="5">
        <v>8</v>
      </c>
      <c r="E58" s="5">
        <v>4</v>
      </c>
      <c r="F58" s="5">
        <v>3</v>
      </c>
      <c r="G58" s="5">
        <v>1</v>
      </c>
      <c r="H58" s="5">
        <v>1</v>
      </c>
      <c r="I58" s="5">
        <v>1</v>
      </c>
      <c r="J58" s="4" t="s">
        <v>124</v>
      </c>
    </row>
    <row r="59" spans="1:10" ht="12.75">
      <c r="A59" s="5">
        <v>723</v>
      </c>
      <c r="B59" s="5">
        <f t="shared" si="2"/>
        <v>27</v>
      </c>
      <c r="C59" s="5">
        <v>10</v>
      </c>
      <c r="D59" s="5">
        <v>5</v>
      </c>
      <c r="E59" s="5">
        <v>5</v>
      </c>
      <c r="F59" s="5">
        <v>3</v>
      </c>
      <c r="G59" s="5">
        <v>2</v>
      </c>
      <c r="H59" s="5">
        <v>1</v>
      </c>
      <c r="I59" s="5">
        <v>1</v>
      </c>
      <c r="J59" s="4" t="s">
        <v>114</v>
      </c>
    </row>
    <row r="60" spans="1:10" ht="12.75">
      <c r="A60" s="5">
        <v>723.45</v>
      </c>
      <c r="B60" s="5">
        <f t="shared" si="2"/>
        <v>28</v>
      </c>
      <c r="C60" s="5">
        <v>10</v>
      </c>
      <c r="D60" s="5">
        <v>5</v>
      </c>
      <c r="E60" s="5">
        <v>5</v>
      </c>
      <c r="F60" s="5">
        <v>3</v>
      </c>
      <c r="G60" s="5">
        <v>3</v>
      </c>
      <c r="H60" s="5">
        <v>1</v>
      </c>
      <c r="I60" s="5">
        <v>1</v>
      </c>
      <c r="J60" s="4" t="s">
        <v>115</v>
      </c>
    </row>
    <row r="61" spans="1:10" ht="12.75">
      <c r="A61" s="5">
        <v>723.456</v>
      </c>
      <c r="B61" s="5">
        <f t="shared" si="2"/>
        <v>27</v>
      </c>
      <c r="C61" s="5">
        <v>10</v>
      </c>
      <c r="D61" s="5">
        <v>5</v>
      </c>
      <c r="E61" s="5">
        <v>5</v>
      </c>
      <c r="F61" s="5">
        <v>2</v>
      </c>
      <c r="G61" s="5">
        <v>2</v>
      </c>
      <c r="H61" s="5">
        <v>2</v>
      </c>
      <c r="I61" s="5">
        <v>1</v>
      </c>
      <c r="J61" s="4" t="s">
        <v>116</v>
      </c>
    </row>
    <row r="62" spans="1:10" ht="12.75">
      <c r="A62" s="5">
        <v>723.4567</v>
      </c>
      <c r="B62" s="5">
        <f>SUM(C62:I62)</f>
        <v>28</v>
      </c>
      <c r="C62" s="5">
        <v>10</v>
      </c>
      <c r="D62" s="5">
        <v>5</v>
      </c>
      <c r="E62" s="5">
        <v>5</v>
      </c>
      <c r="F62" s="5">
        <v>2</v>
      </c>
      <c r="G62" s="5">
        <v>2</v>
      </c>
      <c r="H62" s="5">
        <v>2</v>
      </c>
      <c r="I62" s="5">
        <v>2</v>
      </c>
      <c r="J62" s="4" t="s">
        <v>128</v>
      </c>
    </row>
    <row r="63" spans="1:10" ht="12.75">
      <c r="A63" s="5">
        <v>723.45967</v>
      </c>
      <c r="B63" s="5">
        <f>SUM(C63:I63)</f>
        <v>28</v>
      </c>
      <c r="C63" s="5">
        <v>10</v>
      </c>
      <c r="D63" s="5">
        <v>5</v>
      </c>
      <c r="E63" s="5">
        <v>5</v>
      </c>
      <c r="F63" s="5">
        <v>3</v>
      </c>
      <c r="G63" s="5">
        <v>3</v>
      </c>
      <c r="H63" s="14">
        <v>1</v>
      </c>
      <c r="I63" s="14">
        <v>1</v>
      </c>
      <c r="J63" s="4" t="s">
        <v>129</v>
      </c>
    </row>
    <row r="64" spans="1:10" ht="12.75">
      <c r="A64" s="5">
        <v>723.56</v>
      </c>
      <c r="B64" s="5">
        <f t="shared" si="2"/>
        <v>28</v>
      </c>
      <c r="C64" s="5">
        <v>10</v>
      </c>
      <c r="D64" s="5">
        <v>5</v>
      </c>
      <c r="E64" s="5">
        <v>5</v>
      </c>
      <c r="F64" s="5">
        <v>3</v>
      </c>
      <c r="G64" s="5">
        <v>2</v>
      </c>
      <c r="H64" s="5">
        <v>2</v>
      </c>
      <c r="I64" s="5">
        <v>1</v>
      </c>
      <c r="J64" s="4" t="s">
        <v>117</v>
      </c>
    </row>
    <row r="65" spans="1:10" ht="12.75">
      <c r="A65" s="5">
        <v>723.567</v>
      </c>
      <c r="B65" s="5">
        <f>SUM(C65:I65)</f>
        <v>26</v>
      </c>
      <c r="C65" s="5">
        <v>10</v>
      </c>
      <c r="D65" s="5">
        <v>5</v>
      </c>
      <c r="E65" s="5">
        <v>5</v>
      </c>
      <c r="F65" s="5">
        <v>3</v>
      </c>
      <c r="G65" s="5">
        <v>1</v>
      </c>
      <c r="H65" s="5">
        <v>1</v>
      </c>
      <c r="I65" s="5">
        <v>1</v>
      </c>
      <c r="J65" s="4" t="s">
        <v>130</v>
      </c>
    </row>
    <row r="66" spans="1:10" ht="12.75">
      <c r="A66" s="5">
        <v>734</v>
      </c>
      <c r="B66" s="5">
        <f t="shared" si="2"/>
        <v>28</v>
      </c>
      <c r="C66" s="5">
        <v>10</v>
      </c>
      <c r="D66" s="5">
        <v>6</v>
      </c>
      <c r="E66" s="5">
        <v>4</v>
      </c>
      <c r="F66" s="5">
        <v>4</v>
      </c>
      <c r="G66" s="5">
        <v>2</v>
      </c>
      <c r="H66" s="5">
        <v>1</v>
      </c>
      <c r="I66" s="5">
        <v>1</v>
      </c>
      <c r="J66" s="4" t="s">
        <v>118</v>
      </c>
    </row>
    <row r="67" spans="1:10" ht="12.75">
      <c r="A67" s="5">
        <v>734.56</v>
      </c>
      <c r="B67" s="5">
        <f t="shared" si="2"/>
        <v>29</v>
      </c>
      <c r="C67" s="5">
        <v>10</v>
      </c>
      <c r="D67" s="5">
        <v>6</v>
      </c>
      <c r="E67" s="5">
        <v>4</v>
      </c>
      <c r="F67" s="5">
        <v>4</v>
      </c>
      <c r="G67" s="5">
        <v>2</v>
      </c>
      <c r="H67" s="5">
        <v>2</v>
      </c>
      <c r="I67" s="5">
        <v>1</v>
      </c>
      <c r="J67" s="4" t="s">
        <v>119</v>
      </c>
    </row>
    <row r="68" spans="1:10" ht="12.75">
      <c r="A68" s="5">
        <v>734.567</v>
      </c>
      <c r="B68" s="5">
        <f>SUM(C68:I68)</f>
        <v>27</v>
      </c>
      <c r="C68" s="5">
        <v>10</v>
      </c>
      <c r="D68" s="5">
        <v>6</v>
      </c>
      <c r="E68" s="5">
        <v>4</v>
      </c>
      <c r="F68" s="5">
        <v>4</v>
      </c>
      <c r="G68" s="5">
        <v>1</v>
      </c>
      <c r="H68" s="5">
        <v>1</v>
      </c>
      <c r="I68" s="5">
        <v>1</v>
      </c>
      <c r="J68" s="4" t="s">
        <v>131</v>
      </c>
    </row>
    <row r="69" spans="1:10" ht="12.75">
      <c r="A69" s="5">
        <v>745</v>
      </c>
      <c r="B69" s="5">
        <f t="shared" si="2"/>
        <v>27</v>
      </c>
      <c r="C69" s="5">
        <v>10</v>
      </c>
      <c r="D69" s="5">
        <v>6</v>
      </c>
      <c r="E69" s="5">
        <v>3</v>
      </c>
      <c r="F69" s="5">
        <v>3</v>
      </c>
      <c r="G69" s="5">
        <v>3</v>
      </c>
      <c r="H69" s="5">
        <v>1</v>
      </c>
      <c r="I69" s="5">
        <v>1</v>
      </c>
      <c r="J69" s="4" t="s">
        <v>120</v>
      </c>
    </row>
    <row r="70" spans="1:10" ht="12.75">
      <c r="A70" s="5">
        <v>745.67</v>
      </c>
      <c r="B70" s="5">
        <f aca="true" t="shared" si="3" ref="B70:B79">SUM(C70:I70)</f>
        <v>27</v>
      </c>
      <c r="C70" s="5">
        <v>10</v>
      </c>
      <c r="D70" s="5">
        <v>6</v>
      </c>
      <c r="E70" s="5">
        <v>3</v>
      </c>
      <c r="F70" s="5">
        <v>3</v>
      </c>
      <c r="G70" s="5">
        <v>3</v>
      </c>
      <c r="H70" s="14">
        <v>1</v>
      </c>
      <c r="I70" s="14">
        <v>1</v>
      </c>
      <c r="J70" s="4" t="s">
        <v>132</v>
      </c>
    </row>
    <row r="71" spans="1:10" ht="12.75">
      <c r="A71" s="5">
        <v>756</v>
      </c>
      <c r="B71" s="5">
        <f t="shared" si="3"/>
        <v>27</v>
      </c>
      <c r="C71" s="5">
        <v>10</v>
      </c>
      <c r="D71" s="5">
        <v>6</v>
      </c>
      <c r="E71" s="5">
        <v>3</v>
      </c>
      <c r="F71" s="5">
        <v>3</v>
      </c>
      <c r="G71" s="5">
        <v>2</v>
      </c>
      <c r="H71" s="5">
        <v>2</v>
      </c>
      <c r="I71" s="5">
        <v>1</v>
      </c>
      <c r="J71" s="4" t="s">
        <v>121</v>
      </c>
    </row>
    <row r="72" spans="1:10" ht="12.75">
      <c r="A72" s="5">
        <v>767</v>
      </c>
      <c r="B72" s="5">
        <f t="shared" si="3"/>
        <v>26</v>
      </c>
      <c r="C72" s="5">
        <v>10</v>
      </c>
      <c r="D72" s="5">
        <v>6</v>
      </c>
      <c r="E72" s="5">
        <v>3</v>
      </c>
      <c r="F72" s="5">
        <v>3</v>
      </c>
      <c r="G72" s="5">
        <v>2</v>
      </c>
      <c r="H72" s="14">
        <v>1</v>
      </c>
      <c r="I72" s="14">
        <v>1</v>
      </c>
      <c r="J72" s="4" t="s">
        <v>142</v>
      </c>
    </row>
    <row r="73" spans="1:10" ht="12.75">
      <c r="A73" s="5">
        <v>3123</v>
      </c>
      <c r="B73" s="5">
        <f t="shared" si="3"/>
        <v>18</v>
      </c>
      <c r="C73" s="5">
        <v>6</v>
      </c>
      <c r="D73" s="5">
        <v>6</v>
      </c>
      <c r="E73" s="5">
        <v>6</v>
      </c>
      <c r="F73" s="5"/>
      <c r="G73" s="5"/>
      <c r="H73" s="5"/>
      <c r="I73" s="5"/>
      <c r="J73" s="4" t="s">
        <v>14</v>
      </c>
    </row>
    <row r="74" spans="1:10" ht="12.75">
      <c r="A74" s="5">
        <v>4123</v>
      </c>
      <c r="B74" s="5">
        <f t="shared" si="3"/>
        <v>19</v>
      </c>
      <c r="C74" s="5">
        <v>6</v>
      </c>
      <c r="D74" s="5">
        <v>6</v>
      </c>
      <c r="E74" s="5">
        <v>6</v>
      </c>
      <c r="F74" s="5">
        <v>1</v>
      </c>
      <c r="G74" s="5"/>
      <c r="H74" s="5"/>
      <c r="I74" s="5"/>
      <c r="J74" s="4" t="s">
        <v>30</v>
      </c>
    </row>
    <row r="75" spans="1:10" ht="12.75">
      <c r="A75" s="5">
        <v>4234</v>
      </c>
      <c r="B75" s="5">
        <f t="shared" si="3"/>
        <v>19</v>
      </c>
      <c r="C75" s="5">
        <v>10</v>
      </c>
      <c r="D75" s="5">
        <v>3</v>
      </c>
      <c r="E75" s="5">
        <v>3</v>
      </c>
      <c r="F75" s="5">
        <v>3</v>
      </c>
      <c r="G75" s="5"/>
      <c r="H75" s="5"/>
      <c r="I75" s="5"/>
      <c r="J75" s="4" t="s">
        <v>31</v>
      </c>
    </row>
    <row r="76" spans="1:10" ht="12.75">
      <c r="A76" s="5">
        <v>5123</v>
      </c>
      <c r="B76" s="5">
        <f t="shared" si="3"/>
        <v>21</v>
      </c>
      <c r="C76" s="5">
        <v>6</v>
      </c>
      <c r="D76" s="5">
        <v>6</v>
      </c>
      <c r="E76" s="5">
        <v>6</v>
      </c>
      <c r="F76" s="5">
        <v>2</v>
      </c>
      <c r="G76" s="5">
        <v>1</v>
      </c>
      <c r="H76" s="5"/>
      <c r="I76" s="5"/>
      <c r="J76" s="4" t="s">
        <v>32</v>
      </c>
    </row>
    <row r="77" spans="1:10" ht="12.75">
      <c r="A77" s="5">
        <v>5123.45</v>
      </c>
      <c r="B77" s="5">
        <f t="shared" si="3"/>
        <v>22</v>
      </c>
      <c r="C77" s="5">
        <v>6</v>
      </c>
      <c r="D77" s="5">
        <v>6</v>
      </c>
      <c r="E77" s="5">
        <v>6</v>
      </c>
      <c r="F77" s="5">
        <v>2</v>
      </c>
      <c r="G77" s="5">
        <v>2</v>
      </c>
      <c r="H77" s="5"/>
      <c r="I77" s="5"/>
      <c r="J77" s="4" t="s">
        <v>33</v>
      </c>
    </row>
    <row r="78" spans="1:10" ht="12.75">
      <c r="A78" s="5">
        <v>5234</v>
      </c>
      <c r="B78" s="5">
        <f t="shared" si="3"/>
        <v>23</v>
      </c>
      <c r="C78" s="5">
        <v>10</v>
      </c>
      <c r="D78" s="5">
        <v>4</v>
      </c>
      <c r="E78" s="5">
        <v>4</v>
      </c>
      <c r="F78" s="5">
        <v>4</v>
      </c>
      <c r="G78" s="5">
        <v>1</v>
      </c>
      <c r="H78" s="5"/>
      <c r="I78" s="5"/>
      <c r="J78" s="4" t="s">
        <v>34</v>
      </c>
    </row>
    <row r="79" spans="1:10" ht="12.75">
      <c r="A79" s="5">
        <v>5345</v>
      </c>
      <c r="B79" s="5">
        <f t="shared" si="3"/>
        <v>22</v>
      </c>
      <c r="C79" s="5">
        <v>10</v>
      </c>
      <c r="D79" s="5">
        <v>6</v>
      </c>
      <c r="E79" s="5">
        <v>2</v>
      </c>
      <c r="F79" s="5">
        <v>2</v>
      </c>
      <c r="G79" s="5">
        <v>2</v>
      </c>
      <c r="H79" s="5"/>
      <c r="I79" s="5"/>
      <c r="J79" s="4" t="s">
        <v>35</v>
      </c>
    </row>
    <row r="80" spans="1:10" ht="12.75">
      <c r="A80" s="5">
        <v>6123</v>
      </c>
      <c r="B80" s="5">
        <f aca="true" t="shared" si="4" ref="B80:B86">SUM(C80:I80)</f>
        <v>24</v>
      </c>
      <c r="C80" s="5">
        <v>6</v>
      </c>
      <c r="D80" s="5">
        <v>6</v>
      </c>
      <c r="E80" s="5">
        <v>6</v>
      </c>
      <c r="F80" s="5">
        <v>3</v>
      </c>
      <c r="G80" s="5">
        <v>2</v>
      </c>
      <c r="H80" s="5">
        <v>1</v>
      </c>
      <c r="I80" s="5"/>
      <c r="J80" s="4" t="s">
        <v>93</v>
      </c>
    </row>
    <row r="81" spans="1:10" ht="12.75">
      <c r="A81" s="5">
        <v>6123.45</v>
      </c>
      <c r="B81" s="5">
        <f t="shared" si="4"/>
        <v>25</v>
      </c>
      <c r="C81" s="5">
        <v>6</v>
      </c>
      <c r="D81" s="5">
        <v>6</v>
      </c>
      <c r="E81" s="5">
        <v>6</v>
      </c>
      <c r="F81" s="5">
        <v>3</v>
      </c>
      <c r="G81" s="5">
        <v>3</v>
      </c>
      <c r="H81" s="5">
        <v>1</v>
      </c>
      <c r="I81" s="5"/>
      <c r="J81" s="4" t="s">
        <v>94</v>
      </c>
    </row>
    <row r="82" spans="1:10" ht="12.75">
      <c r="A82" s="5">
        <v>6123.456</v>
      </c>
      <c r="B82" s="5">
        <f>SUM(C82:I82)</f>
        <v>24</v>
      </c>
      <c r="C82" s="5">
        <v>6</v>
      </c>
      <c r="D82" s="5">
        <v>6</v>
      </c>
      <c r="E82" s="5">
        <v>6</v>
      </c>
      <c r="F82" s="5">
        <v>2</v>
      </c>
      <c r="G82" s="5">
        <v>2</v>
      </c>
      <c r="H82" s="5">
        <v>2</v>
      </c>
      <c r="I82" s="5"/>
      <c r="J82" s="4" t="s">
        <v>95</v>
      </c>
    </row>
    <row r="83" spans="1:10" ht="12.75">
      <c r="A83" s="5">
        <v>6123.56</v>
      </c>
      <c r="B83" s="5">
        <f>SUM(C83:I83)</f>
        <v>25</v>
      </c>
      <c r="C83" s="5">
        <v>6</v>
      </c>
      <c r="D83" s="5">
        <v>6</v>
      </c>
      <c r="E83" s="5">
        <v>6</v>
      </c>
      <c r="F83" s="5">
        <v>3</v>
      </c>
      <c r="G83" s="5">
        <v>2</v>
      </c>
      <c r="H83" s="5">
        <v>2</v>
      </c>
      <c r="I83" s="5"/>
      <c r="J83" s="4" t="s">
        <v>96</v>
      </c>
    </row>
    <row r="84" spans="1:10" ht="12.75">
      <c r="A84" s="5">
        <v>6234</v>
      </c>
      <c r="B84" s="5">
        <f t="shared" si="4"/>
        <v>25</v>
      </c>
      <c r="C84" s="5">
        <v>10</v>
      </c>
      <c r="D84" s="5">
        <v>4</v>
      </c>
      <c r="E84" s="5">
        <v>4</v>
      </c>
      <c r="F84" s="5">
        <v>4</v>
      </c>
      <c r="G84" s="5">
        <v>2</v>
      </c>
      <c r="H84" s="5">
        <v>1</v>
      </c>
      <c r="I84" s="5"/>
      <c r="J84" s="4" t="s">
        <v>97</v>
      </c>
    </row>
    <row r="85" spans="1:10" ht="12.75">
      <c r="A85" s="5">
        <v>6234.56</v>
      </c>
      <c r="B85" s="5">
        <f>SUM(C85:I85)</f>
        <v>26</v>
      </c>
      <c r="C85" s="5">
        <v>10</v>
      </c>
      <c r="D85" s="5">
        <v>4</v>
      </c>
      <c r="E85" s="5">
        <v>4</v>
      </c>
      <c r="F85" s="5">
        <v>4</v>
      </c>
      <c r="G85" s="5">
        <v>2</v>
      </c>
      <c r="H85" s="5">
        <v>2</v>
      </c>
      <c r="I85" s="5"/>
      <c r="J85" s="4" t="s">
        <v>98</v>
      </c>
    </row>
    <row r="86" spans="1:10" ht="12.75">
      <c r="A86" s="5">
        <v>6345</v>
      </c>
      <c r="B86" s="5">
        <f t="shared" si="4"/>
        <v>26</v>
      </c>
      <c r="C86" s="5">
        <v>10</v>
      </c>
      <c r="D86" s="5">
        <v>6</v>
      </c>
      <c r="E86" s="5">
        <v>3</v>
      </c>
      <c r="F86" s="5">
        <v>3</v>
      </c>
      <c r="G86" s="5">
        <v>3</v>
      </c>
      <c r="H86" s="5">
        <v>1</v>
      </c>
      <c r="I86" s="5"/>
      <c r="J86" s="4" t="s">
        <v>99</v>
      </c>
    </row>
    <row r="87" spans="1:10" ht="12.75">
      <c r="A87" s="5">
        <v>7123</v>
      </c>
      <c r="B87" s="5">
        <f aca="true" t="shared" si="5" ref="B87:B95">SUM(C87:I87)</f>
        <v>28</v>
      </c>
      <c r="C87" s="5">
        <v>7</v>
      </c>
      <c r="D87" s="5">
        <v>7</v>
      </c>
      <c r="E87" s="5">
        <v>7</v>
      </c>
      <c r="F87" s="5">
        <v>3</v>
      </c>
      <c r="G87" s="5">
        <v>2</v>
      </c>
      <c r="H87" s="5">
        <v>1</v>
      </c>
      <c r="I87" s="5">
        <v>1</v>
      </c>
      <c r="J87" s="4" t="s">
        <v>133</v>
      </c>
    </row>
    <row r="88" spans="1:10" ht="12.75">
      <c r="A88" s="5">
        <v>7123.45</v>
      </c>
      <c r="B88" s="5">
        <f t="shared" si="5"/>
        <v>29</v>
      </c>
      <c r="C88" s="5">
        <v>7</v>
      </c>
      <c r="D88" s="5">
        <v>7</v>
      </c>
      <c r="E88" s="5">
        <v>7</v>
      </c>
      <c r="F88" s="5">
        <v>3</v>
      </c>
      <c r="G88" s="5">
        <v>3</v>
      </c>
      <c r="H88" s="5">
        <v>1</v>
      </c>
      <c r="I88" s="5">
        <v>1</v>
      </c>
      <c r="J88" s="4" t="s">
        <v>134</v>
      </c>
    </row>
    <row r="89" spans="1:10" ht="12.75">
      <c r="A89" s="5">
        <v>7123.456</v>
      </c>
      <c r="B89" s="5">
        <f t="shared" si="5"/>
        <v>28</v>
      </c>
      <c r="C89" s="5">
        <v>7</v>
      </c>
      <c r="D89" s="5">
        <v>7</v>
      </c>
      <c r="E89" s="5">
        <v>7</v>
      </c>
      <c r="F89" s="5">
        <v>2</v>
      </c>
      <c r="G89" s="5">
        <v>2</v>
      </c>
      <c r="H89" s="5">
        <v>2</v>
      </c>
      <c r="I89" s="5">
        <v>1</v>
      </c>
      <c r="J89" s="4" t="s">
        <v>135</v>
      </c>
    </row>
    <row r="90" spans="1:10" ht="12.75">
      <c r="A90" s="5">
        <v>7123.4567</v>
      </c>
      <c r="B90" s="5">
        <f>SUM(C90:I90)</f>
        <v>29</v>
      </c>
      <c r="C90" s="5">
        <v>7</v>
      </c>
      <c r="D90" s="5">
        <v>7</v>
      </c>
      <c r="E90" s="5">
        <v>7</v>
      </c>
      <c r="F90" s="5">
        <v>2</v>
      </c>
      <c r="G90" s="5">
        <v>2</v>
      </c>
      <c r="H90" s="5">
        <v>2</v>
      </c>
      <c r="I90" s="5">
        <v>2</v>
      </c>
      <c r="J90" s="4" t="s">
        <v>141</v>
      </c>
    </row>
    <row r="91" spans="1:10" ht="12.75">
      <c r="A91" s="5">
        <v>7123.45967</v>
      </c>
      <c r="B91" s="5">
        <f>SUM(C91:I91)</f>
        <v>29</v>
      </c>
      <c r="C91" s="5">
        <v>7</v>
      </c>
      <c r="D91" s="5">
        <v>7</v>
      </c>
      <c r="E91" s="5">
        <v>7</v>
      </c>
      <c r="F91" s="5">
        <v>3</v>
      </c>
      <c r="G91" s="5">
        <v>3</v>
      </c>
      <c r="H91" s="14">
        <v>1</v>
      </c>
      <c r="I91" s="14">
        <v>1</v>
      </c>
      <c r="J91" s="4" t="s">
        <v>140</v>
      </c>
    </row>
    <row r="92" spans="1:10" ht="12.75">
      <c r="A92" s="5">
        <v>7123.56</v>
      </c>
      <c r="B92" s="5">
        <f t="shared" si="5"/>
        <v>29</v>
      </c>
      <c r="C92" s="5">
        <v>7</v>
      </c>
      <c r="D92" s="5">
        <v>7</v>
      </c>
      <c r="E92" s="5">
        <v>7</v>
      </c>
      <c r="F92" s="5">
        <v>3</v>
      </c>
      <c r="G92" s="5">
        <v>2</v>
      </c>
      <c r="H92" s="5">
        <v>2</v>
      </c>
      <c r="I92" s="5">
        <v>1</v>
      </c>
      <c r="J92" s="4" t="s">
        <v>136</v>
      </c>
    </row>
    <row r="93" spans="1:10" ht="12.75">
      <c r="A93" s="5">
        <v>7234</v>
      </c>
      <c r="B93" s="5">
        <f t="shared" si="5"/>
        <v>26</v>
      </c>
      <c r="C93" s="5">
        <v>10</v>
      </c>
      <c r="D93" s="5">
        <v>4</v>
      </c>
      <c r="E93" s="5">
        <v>4</v>
      </c>
      <c r="F93" s="5">
        <v>4</v>
      </c>
      <c r="G93" s="5">
        <v>2</v>
      </c>
      <c r="H93" s="5">
        <v>1</v>
      </c>
      <c r="I93" s="5">
        <v>1</v>
      </c>
      <c r="J93" s="4" t="s">
        <v>137</v>
      </c>
    </row>
    <row r="94" spans="1:10" ht="12.75">
      <c r="A94" s="5">
        <v>7234.56</v>
      </c>
      <c r="B94" s="5">
        <f t="shared" si="5"/>
        <v>27</v>
      </c>
      <c r="C94" s="5">
        <v>10</v>
      </c>
      <c r="D94" s="5">
        <v>4</v>
      </c>
      <c r="E94" s="5">
        <v>4</v>
      </c>
      <c r="F94" s="5">
        <v>4</v>
      </c>
      <c r="G94" s="5">
        <v>2</v>
      </c>
      <c r="H94" s="5">
        <v>2</v>
      </c>
      <c r="I94" s="5">
        <v>1</v>
      </c>
      <c r="J94" s="4" t="s">
        <v>138</v>
      </c>
    </row>
    <row r="95" spans="1:10" ht="12.75">
      <c r="A95" s="5">
        <v>7345</v>
      </c>
      <c r="B95" s="5">
        <f t="shared" si="5"/>
        <v>27</v>
      </c>
      <c r="C95" s="5">
        <v>10</v>
      </c>
      <c r="D95" s="5">
        <v>6</v>
      </c>
      <c r="E95" s="5">
        <v>3</v>
      </c>
      <c r="F95" s="5">
        <v>3</v>
      </c>
      <c r="G95" s="5">
        <v>3</v>
      </c>
      <c r="H95" s="5">
        <v>1</v>
      </c>
      <c r="I95" s="5">
        <v>1</v>
      </c>
      <c r="J95" s="4" t="s">
        <v>139</v>
      </c>
    </row>
    <row r="96" spans="1:10" ht="12.75">
      <c r="A96" s="5">
        <v>41234</v>
      </c>
      <c r="B96" s="5">
        <f aca="true" t="shared" si="6" ref="B96:B103">SUM(C96:I96)</f>
        <v>20</v>
      </c>
      <c r="C96" s="5">
        <v>5</v>
      </c>
      <c r="D96" s="5">
        <v>5</v>
      </c>
      <c r="E96" s="5">
        <v>5</v>
      </c>
      <c r="F96" s="5">
        <v>5</v>
      </c>
      <c r="G96" s="5"/>
      <c r="H96" s="5"/>
      <c r="I96" s="5"/>
      <c r="J96" s="4" t="s">
        <v>15</v>
      </c>
    </row>
    <row r="97" spans="1:10" ht="12.75">
      <c r="A97" s="5">
        <v>51234</v>
      </c>
      <c r="B97" s="5">
        <f t="shared" si="6"/>
        <v>21</v>
      </c>
      <c r="C97" s="5">
        <v>5</v>
      </c>
      <c r="D97" s="5">
        <v>5</v>
      </c>
      <c r="E97" s="5">
        <v>5</v>
      </c>
      <c r="F97" s="5">
        <v>5</v>
      </c>
      <c r="G97" s="5">
        <v>1</v>
      </c>
      <c r="H97" s="5"/>
      <c r="I97" s="5"/>
      <c r="J97" s="4" t="s">
        <v>36</v>
      </c>
    </row>
    <row r="98" spans="1:10" ht="12.75">
      <c r="A98" s="5">
        <v>52345</v>
      </c>
      <c r="B98" s="5">
        <f t="shared" si="6"/>
        <v>22</v>
      </c>
      <c r="C98" s="5">
        <v>10</v>
      </c>
      <c r="D98" s="5">
        <v>3</v>
      </c>
      <c r="E98" s="5">
        <v>3</v>
      </c>
      <c r="F98" s="5">
        <v>3</v>
      </c>
      <c r="G98" s="5">
        <v>3</v>
      </c>
      <c r="H98" s="5"/>
      <c r="I98" s="5"/>
      <c r="J98" s="4" t="s">
        <v>37</v>
      </c>
    </row>
    <row r="99" spans="1:10" ht="12.75">
      <c r="A99" s="5">
        <v>512345</v>
      </c>
      <c r="B99" s="5">
        <f t="shared" si="6"/>
        <v>20</v>
      </c>
      <c r="C99" s="5">
        <v>4</v>
      </c>
      <c r="D99" s="5">
        <v>4</v>
      </c>
      <c r="E99" s="5">
        <v>4</v>
      </c>
      <c r="F99" s="5">
        <v>4</v>
      </c>
      <c r="G99" s="5">
        <v>4</v>
      </c>
      <c r="H99" s="5"/>
      <c r="I99" s="5"/>
      <c r="J99" s="4" t="s">
        <v>16</v>
      </c>
    </row>
    <row r="100" spans="1:10" ht="12.75">
      <c r="A100" s="5">
        <v>61234</v>
      </c>
      <c r="B100" s="5">
        <f t="shared" si="6"/>
        <v>27</v>
      </c>
      <c r="C100" s="5">
        <v>6</v>
      </c>
      <c r="D100" s="5">
        <v>6</v>
      </c>
      <c r="E100" s="5">
        <v>6</v>
      </c>
      <c r="F100" s="5">
        <v>6</v>
      </c>
      <c r="G100" s="5">
        <v>2</v>
      </c>
      <c r="H100" s="5">
        <v>1</v>
      </c>
      <c r="I100" s="5"/>
      <c r="J100" s="4" t="s">
        <v>100</v>
      </c>
    </row>
    <row r="101" spans="1:10" ht="12.75">
      <c r="A101" s="5">
        <v>61234.56</v>
      </c>
      <c r="B101" s="5">
        <f t="shared" si="6"/>
        <v>28</v>
      </c>
      <c r="C101" s="5">
        <v>6</v>
      </c>
      <c r="D101" s="5">
        <v>6</v>
      </c>
      <c r="E101" s="5">
        <v>6</v>
      </c>
      <c r="F101" s="5">
        <v>6</v>
      </c>
      <c r="G101" s="5">
        <v>2</v>
      </c>
      <c r="H101" s="5">
        <v>2</v>
      </c>
      <c r="I101" s="5"/>
      <c r="J101" s="4" t="s">
        <v>101</v>
      </c>
    </row>
    <row r="102" spans="1:10" ht="12.75">
      <c r="A102" s="5">
        <v>62345</v>
      </c>
      <c r="B102" s="5">
        <f t="shared" si="6"/>
        <v>27</v>
      </c>
      <c r="C102" s="5">
        <v>10</v>
      </c>
      <c r="D102" s="5">
        <v>4</v>
      </c>
      <c r="E102" s="5">
        <v>4</v>
      </c>
      <c r="F102" s="5">
        <v>4</v>
      </c>
      <c r="G102" s="5">
        <v>4</v>
      </c>
      <c r="H102" s="5">
        <v>1</v>
      </c>
      <c r="I102" s="5"/>
      <c r="J102" s="4" t="s">
        <v>102</v>
      </c>
    </row>
    <row r="103" spans="1:10" ht="12.75">
      <c r="A103" s="5">
        <v>63456</v>
      </c>
      <c r="B103" s="5">
        <f t="shared" si="6"/>
        <v>28</v>
      </c>
      <c r="C103" s="5">
        <v>10</v>
      </c>
      <c r="D103" s="5">
        <v>6</v>
      </c>
      <c r="E103" s="5">
        <v>3</v>
      </c>
      <c r="F103" s="5">
        <v>3</v>
      </c>
      <c r="G103" s="5">
        <v>3</v>
      </c>
      <c r="H103" s="5">
        <v>3</v>
      </c>
      <c r="I103" s="5"/>
      <c r="J103" s="4" t="s">
        <v>103</v>
      </c>
    </row>
    <row r="104" spans="1:10" ht="12.75">
      <c r="A104" s="5">
        <v>612345</v>
      </c>
      <c r="B104" s="5">
        <f aca="true" t="shared" si="7" ref="B104:B111">SUM(C104:I104)</f>
        <v>26</v>
      </c>
      <c r="C104" s="5">
        <v>5</v>
      </c>
      <c r="D104" s="5">
        <v>5</v>
      </c>
      <c r="E104" s="5">
        <v>5</v>
      </c>
      <c r="F104" s="5">
        <v>5</v>
      </c>
      <c r="G104" s="5">
        <v>5</v>
      </c>
      <c r="H104" s="5">
        <v>1</v>
      </c>
      <c r="I104" s="5"/>
      <c r="J104" s="4" t="s">
        <v>104</v>
      </c>
    </row>
    <row r="105" spans="1:10" ht="12.75">
      <c r="A105" s="5">
        <v>6123456</v>
      </c>
      <c r="B105" s="5">
        <f t="shared" si="7"/>
        <v>30</v>
      </c>
      <c r="C105" s="5">
        <v>5</v>
      </c>
      <c r="D105" s="5">
        <v>5</v>
      </c>
      <c r="E105" s="5">
        <v>5</v>
      </c>
      <c r="F105" s="5">
        <v>5</v>
      </c>
      <c r="G105" s="5">
        <v>5</v>
      </c>
      <c r="H105" s="5">
        <v>5</v>
      </c>
      <c r="I105" s="5"/>
      <c r="J105" s="4" t="s">
        <v>105</v>
      </c>
    </row>
    <row r="106" spans="1:10" ht="12.75">
      <c r="A106" s="5">
        <v>71234</v>
      </c>
      <c r="B106" s="5">
        <f t="shared" si="7"/>
        <v>28</v>
      </c>
      <c r="C106" s="5">
        <v>6</v>
      </c>
      <c r="D106" s="5">
        <v>6</v>
      </c>
      <c r="E106" s="5">
        <v>6</v>
      </c>
      <c r="F106" s="5">
        <v>6</v>
      </c>
      <c r="G106" s="5">
        <v>2</v>
      </c>
      <c r="H106" s="14">
        <v>1</v>
      </c>
      <c r="I106" s="5">
        <v>1</v>
      </c>
      <c r="J106" s="4" t="s">
        <v>145</v>
      </c>
    </row>
    <row r="107" spans="1:10" ht="12.75">
      <c r="A107" s="5">
        <v>71234.56</v>
      </c>
      <c r="B107" s="5">
        <f t="shared" si="7"/>
        <v>29</v>
      </c>
      <c r="C107" s="5">
        <v>6</v>
      </c>
      <c r="D107" s="5">
        <v>6</v>
      </c>
      <c r="E107" s="5">
        <v>6</v>
      </c>
      <c r="F107" s="5">
        <v>6</v>
      </c>
      <c r="G107" s="5">
        <v>2</v>
      </c>
      <c r="H107" s="5">
        <v>2</v>
      </c>
      <c r="I107" s="5">
        <v>1</v>
      </c>
      <c r="J107" s="4" t="s">
        <v>146</v>
      </c>
    </row>
    <row r="108" spans="1:10" ht="12.75">
      <c r="A108" s="5">
        <v>71234.67</v>
      </c>
      <c r="B108" s="5">
        <f>SUM(C108:I108)</f>
        <v>28</v>
      </c>
      <c r="C108" s="5">
        <v>6</v>
      </c>
      <c r="D108" s="5">
        <v>6</v>
      </c>
      <c r="E108" s="5">
        <v>6</v>
      </c>
      <c r="F108" s="5">
        <v>6</v>
      </c>
      <c r="G108" s="5">
        <v>2</v>
      </c>
      <c r="H108" s="14">
        <v>1</v>
      </c>
      <c r="I108" s="14">
        <v>1</v>
      </c>
      <c r="J108" s="4" t="s">
        <v>151</v>
      </c>
    </row>
    <row r="109" spans="1:10" ht="12.75">
      <c r="A109" s="5">
        <v>72345</v>
      </c>
      <c r="B109" s="5">
        <f t="shared" si="7"/>
        <v>28</v>
      </c>
      <c r="C109" s="5">
        <v>10</v>
      </c>
      <c r="D109" s="5">
        <v>4</v>
      </c>
      <c r="E109" s="5">
        <v>4</v>
      </c>
      <c r="F109" s="5">
        <v>4</v>
      </c>
      <c r="G109" s="5">
        <v>4</v>
      </c>
      <c r="H109" s="14">
        <v>1</v>
      </c>
      <c r="I109" s="14">
        <v>1</v>
      </c>
      <c r="J109" s="4" t="s">
        <v>147</v>
      </c>
    </row>
    <row r="110" spans="1:10" ht="12.75">
      <c r="A110" s="5">
        <v>72345.67</v>
      </c>
      <c r="B110" s="5">
        <f>SUM(C110:I110)</f>
        <v>28</v>
      </c>
      <c r="C110" s="5">
        <v>10</v>
      </c>
      <c r="D110" s="5">
        <v>4</v>
      </c>
      <c r="E110" s="5">
        <v>4</v>
      </c>
      <c r="F110" s="5">
        <v>4</v>
      </c>
      <c r="G110" s="5">
        <v>4</v>
      </c>
      <c r="H110" s="14">
        <v>1</v>
      </c>
      <c r="I110" s="14">
        <v>1</v>
      </c>
      <c r="J110" s="4" t="s">
        <v>152</v>
      </c>
    </row>
    <row r="111" spans="1:10" ht="12.75">
      <c r="A111" s="5">
        <v>73456</v>
      </c>
      <c r="B111" s="5">
        <f t="shared" si="7"/>
        <v>29</v>
      </c>
      <c r="C111" s="5">
        <v>10</v>
      </c>
      <c r="D111" s="5">
        <v>6</v>
      </c>
      <c r="E111" s="5">
        <v>3</v>
      </c>
      <c r="F111" s="5">
        <v>3</v>
      </c>
      <c r="G111" s="5">
        <v>3</v>
      </c>
      <c r="H111" s="5">
        <v>3</v>
      </c>
      <c r="I111" s="5">
        <v>1</v>
      </c>
      <c r="J111" s="4" t="s">
        <v>148</v>
      </c>
    </row>
    <row r="112" spans="1:10" ht="12.75">
      <c r="A112" s="5">
        <v>712345</v>
      </c>
      <c r="B112" s="5">
        <f>SUM(C112:I112)</f>
        <v>27</v>
      </c>
      <c r="C112" s="5">
        <v>5</v>
      </c>
      <c r="D112" s="5">
        <v>5</v>
      </c>
      <c r="E112" s="5">
        <v>5</v>
      </c>
      <c r="F112" s="5">
        <v>5</v>
      </c>
      <c r="G112" s="5">
        <v>5</v>
      </c>
      <c r="H112" s="14">
        <v>1</v>
      </c>
      <c r="I112" s="14">
        <v>1</v>
      </c>
      <c r="J112" s="4" t="s">
        <v>149</v>
      </c>
    </row>
    <row r="113" spans="1:10" ht="12.75">
      <c r="A113" s="5">
        <v>712345.67</v>
      </c>
      <c r="B113" s="5">
        <f>SUM(C113:I113)</f>
        <v>27</v>
      </c>
      <c r="C113" s="5">
        <v>5</v>
      </c>
      <c r="D113" s="5">
        <v>5</v>
      </c>
      <c r="E113" s="5">
        <v>5</v>
      </c>
      <c r="F113" s="5">
        <v>5</v>
      </c>
      <c r="G113" s="5">
        <v>5</v>
      </c>
      <c r="H113" s="14">
        <v>1</v>
      </c>
      <c r="I113" s="14">
        <v>1</v>
      </c>
      <c r="J113" s="4" t="s">
        <v>153</v>
      </c>
    </row>
    <row r="114" spans="1:10" ht="12.75">
      <c r="A114" s="5">
        <v>7123456</v>
      </c>
      <c r="B114" s="5">
        <f>SUM(C114:I114)</f>
        <v>25</v>
      </c>
      <c r="C114" s="5">
        <v>4</v>
      </c>
      <c r="D114" s="5">
        <v>4</v>
      </c>
      <c r="E114" s="5">
        <v>4</v>
      </c>
      <c r="F114" s="5">
        <v>4</v>
      </c>
      <c r="G114" s="5">
        <v>4</v>
      </c>
      <c r="H114" s="5">
        <v>4</v>
      </c>
      <c r="I114" s="5">
        <v>1</v>
      </c>
      <c r="J114" s="4" t="s">
        <v>150</v>
      </c>
    </row>
    <row r="115" spans="1:10" ht="12.75">
      <c r="A115" s="5">
        <v>71234567</v>
      </c>
      <c r="B115" s="5">
        <f>SUM(C115:I115)</f>
        <v>28</v>
      </c>
      <c r="C115" s="5">
        <v>4</v>
      </c>
      <c r="D115" s="5">
        <v>4</v>
      </c>
      <c r="E115" s="5">
        <v>4</v>
      </c>
      <c r="F115" s="5">
        <v>4</v>
      </c>
      <c r="G115" s="5">
        <v>4</v>
      </c>
      <c r="H115" s="5">
        <v>4</v>
      </c>
      <c r="I115" s="5">
        <v>4</v>
      </c>
      <c r="J115" s="4" t="s">
        <v>144</v>
      </c>
    </row>
  </sheetData>
  <mergeCells count="1">
    <mergeCell ref="A2:J2"/>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Bynaker</dc:creator>
  <cp:keywords/>
  <dc:description/>
  <cp:lastModifiedBy>Rick Bynaker</cp:lastModifiedBy>
  <cp:lastPrinted>2011-10-09T02:51:13Z</cp:lastPrinted>
  <dcterms:created xsi:type="dcterms:W3CDTF">2009-09-13T16:09:31Z</dcterms:created>
  <dcterms:modified xsi:type="dcterms:W3CDTF">2014-10-04T13:32:52Z</dcterms:modified>
  <cp:category/>
  <cp:version/>
  <cp:contentType/>
  <cp:contentStatus/>
</cp:coreProperties>
</file>